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Семена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Z_09BB3F20_F76D_4A4A_8D3E_0878AFAE0924_.wvu.PrintArea" localSheetId="0" hidden="1">'Семена'!$A$2:$F$38</definedName>
    <definedName name="Z_09BB3F20_F76D_4A4A_8D3E_0878AFAE0924_.wvu.PrintTitles" localSheetId="0" hidden="1">'Семена'!$15:$16</definedName>
    <definedName name="_xlnm.Print_Titles" localSheetId="0">'Семена'!$A:$C,'Семена'!$15:$21</definedName>
    <definedName name="Код">"R[1]C"</definedName>
    <definedName name="_xlnm.Print_Area" localSheetId="0">'Семена'!$A$3:$AL$38</definedName>
  </definedNames>
  <calcPr fullCalcOnLoad="1"/>
</workbook>
</file>

<file path=xl/comments1.xml><?xml version="1.0" encoding="utf-8"?>
<comments xmlns="http://schemas.openxmlformats.org/spreadsheetml/2006/main">
  <authors>
    <author>Степанова Наталья Александровна</author>
  </authors>
  <commentList>
    <comment ref="AF37" authorId="0">
      <text>
        <r>
          <rPr>
            <b/>
            <sz val="9"/>
            <rFont val="Tahoma"/>
            <family val="2"/>
          </rPr>
          <t>С указанием кода города</t>
        </r>
      </text>
    </comment>
  </commentList>
</comments>
</file>

<file path=xl/sharedStrings.xml><?xml version="1.0" encoding="utf-8"?>
<sst xmlns="http://schemas.openxmlformats.org/spreadsheetml/2006/main" count="320" uniqueCount="138">
  <si>
    <t xml:space="preserve">Руководитель </t>
  </si>
  <si>
    <t>лок.код</t>
  </si>
  <si>
    <t>Код строки</t>
  </si>
  <si>
    <t>Б</t>
  </si>
  <si>
    <t>(подпись)</t>
  </si>
  <si>
    <t>(дата составления документа)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</si>
  <si>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</si>
  <si>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</si>
  <si>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</si>
  <si>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</si>
  <si>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</si>
  <si>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</si>
  <si>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</si>
  <si>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</si>
  <si>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</si>
  <si>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</si>
  <si>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</si>
  <si>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</si>
  <si>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</si>
  <si>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</si>
  <si>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</si>
  <si>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</si>
  <si>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</si>
  <si>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</si>
  <si>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</si>
  <si>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</si>
  <si>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</si>
  <si>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</si>
  <si>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</si>
  <si>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</si>
  <si>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</si>
  <si>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</si>
  <si>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</si>
  <si>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r>
      <t>Кому представляется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Федеральное агентство лесного хозяйства, 115184, г. Москва, ул. Пятницкая, д. 59/19</t>
    </r>
  </si>
  <si>
    <t>Должностное лицо,
ответственное за составление формы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</si>
  <si>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</si>
  <si>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(фамилия, имя отчество (при наличии)</t>
  </si>
  <si>
    <t xml:space="preserve">(должность) </t>
  </si>
  <si>
    <t>(наименование лесничества)</t>
  </si>
  <si>
    <t>(наименование органа исполнительной власти субъекта Российской Федерации)</t>
  </si>
  <si>
    <t>(фамилия, имя, 
отчество (при наличии)</t>
  </si>
  <si>
    <t/>
  </si>
  <si>
    <t>130224</t>
  </si>
  <si>
    <t>v2024.1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</si>
  <si>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15-го числа месяца, следующего за отчетным периодом</t>
    </r>
  </si>
  <si>
    <t>Наименование доходов</t>
  </si>
  <si>
    <t>Код классификации доходов бюджетов Российской Федерации</t>
  </si>
  <si>
    <t>Сумма платы за использование лесов с начала года, тыс. руб.</t>
  </si>
  <si>
    <t>Количество договоров, шт.</t>
  </si>
  <si>
    <t>Недоимка (задолженность), тыс. руб.</t>
  </si>
  <si>
    <t>из всего: дополнительно выявленная в ходе проверок</t>
  </si>
  <si>
    <t>Информация по договорам, заключенным в рамках приоритетных инвестиционных проектов (ПИП)</t>
  </si>
  <si>
    <t>всего</t>
  </si>
  <si>
    <t>в том числе:</t>
  </si>
  <si>
    <t>из всего:
просроченная задолженность, имеющая признаки нереальной к взысканию</t>
  </si>
  <si>
    <t>Справочно в текущем году, нарастающим итогом с начала года:</t>
  </si>
  <si>
    <t>по плану</t>
  </si>
  <si>
    <t>начислено</t>
  </si>
  <si>
    <t>фактически поступило в бюджет</t>
  </si>
  <si>
    <t>в том числе: в части погашения задолженности, дополнительно выявленной в ходе проверок</t>
  </si>
  <si>
    <t>Справочно</t>
  </si>
  <si>
    <t>за прошлые периоды</t>
  </si>
  <si>
    <t xml:space="preserve"> Справочно:  доначисленная после исключения из перечня приоритетных инвестиционных проектов (с начала года) </t>
  </si>
  <si>
    <t>задолженность, по которой ведется исполнительное производство в органах ФССП (общий срок ИП менее 5 лет)</t>
  </si>
  <si>
    <t>задолженность, имеющая признаки безнадежной к взысканию (ст. 47.2 Бюджетного кодекса Российской Федерации)</t>
  </si>
  <si>
    <t xml:space="preserve">Количество ПИП, шт. </t>
  </si>
  <si>
    <t>отражено фактических поступлений на отчетную дату</t>
  </si>
  <si>
    <t>разница по фактическим поступлениям обусловлена:</t>
  </si>
  <si>
    <t>объем задолженности, перенесенной на забалансовый  счет</t>
  </si>
  <si>
    <t xml:space="preserve">признанная безнадежной к взысканию (согласовано с Рослесхозом и территориальными органами Рослесхоза) </t>
  </si>
  <si>
    <t>ошибочно зачисленными поступлениями</t>
  </si>
  <si>
    <t>последний день поступления платежей</t>
  </si>
  <si>
    <t>иные причины</t>
  </si>
  <si>
    <t>Всего в перечне</t>
  </si>
  <si>
    <t xml:space="preserve"> на начало года</t>
  </si>
  <si>
    <t xml:space="preserve"> на отчетную дату</t>
  </si>
  <si>
    <t>с начала действия договора
(нарастающим итогом за весь период действия на начало года)</t>
  </si>
  <si>
    <t>с начала года на отчетную дату</t>
  </si>
  <si>
    <t>А</t>
  </si>
  <si>
    <t>В</t>
  </si>
  <si>
    <t>10</t>
  </si>
  <si>
    <t>053 1 12 04012 01 6000 120</t>
  </si>
  <si>
    <t>12</t>
  </si>
  <si>
    <t>Х</t>
  </si>
  <si>
    <t>в том числе по договорам аренды лесных участков, заключенным с целью заготовки древесины</t>
  </si>
  <si>
    <t>плата за использование лесов, расположенных на землях лесного фонда, в части минимального размера арендной платы при реализации приоритетных  инвестиционных проектов в целях развития лесного комплекса</t>
  </si>
  <si>
    <t>053 1 12 04016 01 6000 120</t>
  </si>
  <si>
    <t>13</t>
  </si>
  <si>
    <t>доходы от реализации семян лесных растений из страховых фондов семян лесных растений (федеральные государственные органы, Банк России, органы управления государственными внебюджетными фондами Российской Федерации)</t>
  </si>
  <si>
    <t>053 1 14 15000 01 6000 440</t>
  </si>
  <si>
    <t>14</t>
  </si>
  <si>
    <t>20</t>
  </si>
  <si>
    <t>000 1 12 04014 02 0000 120</t>
  </si>
  <si>
    <t>23</t>
  </si>
  <si>
    <t>000 1 12 04017 02 0000 120</t>
  </si>
  <si>
    <t>Справочно:
Объём выпадающих доходов от платы за использование лесов,
 тыс. руб.</t>
  </si>
  <si>
    <r>
      <t xml:space="preserve">текущего года
</t>
    </r>
    <r>
      <rPr>
        <sz val="10"/>
        <color indexed="8"/>
        <rFont val="Times New Roman"/>
        <family val="1"/>
      </rPr>
      <t>(нарастающим итогом)</t>
    </r>
  </si>
  <si>
    <r>
      <t>задолженность по организациям (ИП), исключенным из ЕГРЮЛ (ЕГРИП),</t>
    </r>
    <r>
      <rPr>
        <sz val="10"/>
        <color indexed="8"/>
        <rFont val="Times New Roman"/>
        <family val="1"/>
      </rPr>
      <t xml:space="preserve"> не подлежащая списанию</t>
    </r>
  </si>
  <si>
    <t>в том числе: 
в части погашения задолженности, дополнительно выявленной в ходе проверок</t>
  </si>
  <si>
    <t xml:space="preserve">
из задолженности текущего года:
за отчетный месяц</t>
  </si>
  <si>
    <t>в том числе: 
по которым числится недоимка</t>
  </si>
  <si>
    <t>в том числе: 
имеющих недоимку</t>
  </si>
  <si>
    <t>Сумма платы за использование лесов за отчетный месяц, 
тыс. руб.</t>
  </si>
  <si>
    <t>11</t>
  </si>
  <si>
    <t>21</t>
  </si>
  <si>
    <t>22</t>
  </si>
  <si>
    <t>(контактный телефон)</t>
  </si>
  <si>
    <t>(месяц (месяцы) год)</t>
  </si>
  <si>
    <t>Сумма платы за использование лесов на текущий финансовый год, доведенная главным администратором доходов, тыс. руб.</t>
  </si>
  <si>
    <t>Семена</t>
  </si>
  <si>
    <t>Протокол контроля</t>
  </si>
  <si>
    <t>Строка</t>
  </si>
  <si>
    <t>Формула контроля</t>
  </si>
  <si>
    <t>гр. 4 &gt;= гр. 5</t>
  </si>
  <si>
    <t>гр. 4 - гр. 6 = сумма граф 7-9 (ежеквартально)</t>
  </si>
  <si>
    <t>гр. 12 &gt;= гр. 13</t>
  </si>
  <si>
    <t>гр. 14 &gt;= гр. 15</t>
  </si>
  <si>
    <t>гр. 14 &gt;= гр. 16</t>
  </si>
  <si>
    <t>гр. 15 &gt;= гр. 17</t>
  </si>
  <si>
    <t>гр. 16 &gt;= гр. 17</t>
  </si>
  <si>
    <t>х</t>
  </si>
  <si>
    <t>Графа</t>
  </si>
  <si>
    <t>стр. 11 &gt;= стр. 12</t>
  </si>
  <si>
    <t>безнадежная к взысканию задолженность, списанная после согласования с Рослесхозом и территориальными органами Рослесхоза</t>
  </si>
  <si>
    <t>плата за использование лесов, расположенных на землях лесного фонда, в части, превышающей минимальный размер арендной платы, при реализации приоритетных инвестиционных проектов в целях развития лесного комплекса</t>
  </si>
  <si>
    <t>Ежемесячная</t>
  </si>
  <si>
    <t>Количество лесопользователей (иных лиц), шт.</t>
  </si>
  <si>
    <t>стр. 21 &gt;= стр. 22</t>
  </si>
  <si>
    <t>Справочно: исключено из перечня в прошлые периоды</t>
  </si>
  <si>
    <t>гр. 18 &gt;= гр. 30</t>
  </si>
  <si>
    <t>гр. 18 &gt;= гр. 23</t>
  </si>
  <si>
    <t>гр. 23 &gt;= сумма граф 24-26</t>
  </si>
  <si>
    <t>Дополнение №1 
к 2-ОИП</t>
  </si>
  <si>
    <t>Поступление платежей по инвестиционным проектам и от реализации  семян лесных растений</t>
  </si>
  <si>
    <r>
      <t xml:space="preserve">Плата за использование лесов, расположенных на землях лесного фонда, в части минимального размера арендной платы (федеральные государственные органы, Банк России, органы управления государственными внебюджетными фондами Российской Федерации), всего
</t>
    </r>
    <r>
      <rPr>
        <i/>
        <sz val="10"/>
        <color indexed="10"/>
        <rFont val="Times New Roman"/>
        <family val="1"/>
      </rPr>
      <t xml:space="preserve">ДОЛЖНА СООТВЕТСТВОВАТЬ 2-ОИП стр. 13 </t>
    </r>
  </si>
  <si>
    <r>
      <t xml:space="preserve">Плата за использование лесов, расположенных на землях лесного фонда, в части, превышающей минимальный размер арендной платы, всего
</t>
    </r>
    <r>
      <rPr>
        <i/>
        <sz val="10"/>
        <color indexed="10"/>
        <rFont val="Times New Roman"/>
        <family val="1"/>
      </rPr>
      <t>ДОЛЖНА СООТВЕТСТВОВАТЬ 2-ОИП стр. 24</t>
    </r>
  </si>
  <si>
    <r>
      <t>плата за использование лесов, расположенных на землях лесного фонда, в части минимального размера арендной платы (</t>
    </r>
    <r>
      <rPr>
        <b/>
        <sz val="10"/>
        <color indexed="10"/>
        <rFont val="Times New Roman"/>
        <family val="1"/>
      </rPr>
      <t>за исключением</t>
    </r>
    <r>
      <rPr>
        <sz val="10"/>
        <rFont val="Times New Roman"/>
        <family val="1"/>
      </rPr>
      <t xml:space="preserve"> платы за использование лесов, расположенных на землях лесного фонда, в части минимального размера арендной платы при реализации приоритетных  инвестиционных проектов в целях развития лесного комплекса)</t>
    </r>
  </si>
  <si>
    <r>
      <t xml:space="preserve">плата за использование лесов, расположенных на землях лесного фонда, в части, превышающей минимальный размер арендной платы ( </t>
    </r>
    <r>
      <rPr>
        <b/>
        <sz val="10"/>
        <color indexed="10"/>
        <rFont val="Times New Roman"/>
        <family val="1"/>
      </rPr>
      <t xml:space="preserve">за исключением </t>
    </r>
    <r>
      <rPr>
        <sz val="10"/>
        <color indexed="8"/>
        <rFont val="Times New Roman"/>
        <family val="1"/>
      </rPr>
      <t>платы за использование лесов, расположенных на землях лесного фонда, в части, превышающей минимальный размер арендной платы, при реализации приоритетных инвестиционных проектов в целях развития лесного комплекса)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</si>
</sst>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9"/>
      <name val="Tahoma"/>
      <family val="2"/>
    </font>
    <font>
      <b/>
      <sz val="10"/>
      <color indexed="18"/>
      <name val="Arial Cyr"/>
      <family val="0"/>
    </font>
    <font>
      <sz val="9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 Cyr"/>
      <family val="0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9"/>
      <color rgb="FF000099"/>
      <name val="Arial"/>
      <family val="2"/>
    </font>
    <font>
      <b/>
      <sz val="9"/>
      <color rgb="FF000099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2"/>
      <color rgb="FF000099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11" fillId="0" borderId="0" xfId="57" applyNumberFormat="1" applyFont="1" applyAlignment="1">
      <alignment horizontal="center" vertical="center" wrapText="1"/>
      <protection/>
    </xf>
    <xf numFmtId="49" fontId="11" fillId="0" borderId="0" xfId="57" applyNumberFormat="1" applyFont="1" applyAlignment="1">
      <alignment horizontal="center" wrapText="1"/>
      <protection/>
    </xf>
    <xf numFmtId="0" fontId="11" fillId="0" borderId="0" xfId="57" applyFont="1" applyAlignment="1">
      <alignment wrapText="1"/>
      <protection/>
    </xf>
    <xf numFmtId="0" fontId="11" fillId="0" borderId="0" xfId="57" applyFont="1">
      <alignment/>
      <protection/>
    </xf>
    <xf numFmtId="49" fontId="10" fillId="0" borderId="0" xfId="57" applyNumberFormat="1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NumberFormat="1" applyFont="1">
      <alignment/>
      <protection/>
    </xf>
    <xf numFmtId="49" fontId="3" fillId="0" borderId="0" xfId="57" applyNumberFormat="1">
      <alignment/>
      <protection/>
    </xf>
    <xf numFmtId="49" fontId="9" fillId="0" borderId="0" xfId="57" applyNumberFormat="1" applyFont="1" applyAlignment="1">
      <alignment horizontal="center"/>
      <protection/>
    </xf>
    <xf numFmtId="0" fontId="3" fillId="0" borderId="0" xfId="57" applyNumberFormat="1">
      <alignment/>
      <protection/>
    </xf>
    <xf numFmtId="0" fontId="9" fillId="0" borderId="0" xfId="57" applyFont="1" applyAlignment="1">
      <alignment wrapText="1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3" fillId="0" borderId="0" xfId="56">
      <alignment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2" fillId="0" borderId="0" xfId="56" applyFont="1" applyFill="1" applyAlignment="1">
      <alignment horizontal="center" vertical="center" wrapText="1"/>
      <protection/>
    </xf>
    <xf numFmtId="0" fontId="2" fillId="0" borderId="0" xfId="56" applyFont="1" applyFill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 applyBorder="1" applyAlignment="1" applyProtection="1">
      <alignment horizontal="center" wrapText="1"/>
      <protection locked="0"/>
    </xf>
    <xf numFmtId="172" fontId="7" fillId="0" borderId="0" xfId="53" applyNumberFormat="1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72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0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73" fontId="2" fillId="0" borderId="0" xfId="53" applyNumberForma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3" fillId="0" borderId="0" xfId="52" applyFont="1" applyBorder="1" applyAlignment="1" applyProtection="1">
      <alignment horizontal="center" vertical="top" wrapText="1"/>
      <protection/>
    </xf>
    <xf numFmtId="0" fontId="69" fillId="0" borderId="0" xfId="0" applyFont="1" applyAlignment="1">
      <alignment horizontal="justify" vertical="center"/>
    </xf>
    <xf numFmtId="0" fontId="11" fillId="0" borderId="0" xfId="57" applyFont="1" applyAlignment="1">
      <alignment horizontal="center" wrapText="1"/>
      <protection/>
    </xf>
    <xf numFmtId="0" fontId="3" fillId="33" borderId="10" xfId="56" applyFill="1" applyBorder="1" applyAlignment="1">
      <alignment horizontal="center" vertical="center" wrapText="1"/>
      <protection/>
    </xf>
    <xf numFmtId="49" fontId="3" fillId="0" borderId="10" xfId="56" applyNumberFormat="1" applyBorder="1">
      <alignment/>
      <protection/>
    </xf>
    <xf numFmtId="0" fontId="3" fillId="0" borderId="10" xfId="56" applyBorder="1" applyAlignment="1">
      <alignment wrapText="1"/>
      <protection/>
    </xf>
    <xf numFmtId="0" fontId="3" fillId="0" borderId="10" xfId="56" applyBorder="1">
      <alignment/>
      <protection/>
    </xf>
    <xf numFmtId="0" fontId="4" fillId="0" borderId="0" xfId="53" applyFont="1" applyFill="1">
      <alignment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49" fontId="70" fillId="0" borderId="0" xfId="53" applyNumberFormat="1" applyFont="1" applyFill="1">
      <alignment/>
      <protection/>
    </xf>
    <xf numFmtId="0" fontId="13" fillId="0" borderId="0" xfId="52" applyFont="1" applyFill="1" applyBorder="1" applyAlignment="1">
      <alignment horizontal="center"/>
      <protection/>
    </xf>
    <xf numFmtId="49" fontId="17" fillId="0" borderId="10" xfId="52" applyNumberFormat="1" applyFont="1" applyFill="1" applyBorder="1" applyAlignment="1">
      <alignment horizontal="center"/>
      <protection/>
    </xf>
    <xf numFmtId="49" fontId="17" fillId="0" borderId="0" xfId="52" applyNumberFormat="1" applyFont="1" applyFill="1" applyBorder="1" applyAlignment="1">
      <alignment horizontal="center"/>
      <protection/>
    </xf>
    <xf numFmtId="0" fontId="71" fillId="0" borderId="0" xfId="52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172" fontId="72" fillId="0" borderId="11" xfId="54" applyNumberFormat="1" applyFont="1" applyFill="1" applyBorder="1" applyAlignment="1" applyProtection="1">
      <alignment horizontal="right" vertical="center"/>
      <protection locked="0"/>
    </xf>
    <xf numFmtId="172" fontId="72" fillId="0" borderId="10" xfId="54" applyNumberFormat="1" applyFont="1" applyFill="1" applyBorder="1" applyAlignment="1" applyProtection="1">
      <alignment horizontal="right" vertical="center"/>
      <protection locked="0"/>
    </xf>
    <xf numFmtId="0" fontId="18" fillId="0" borderId="11" xfId="54" applyFont="1" applyFill="1" applyBorder="1" applyAlignment="1" applyProtection="1">
      <alignment horizontal="left" vertical="center" wrapText="1" indent="3"/>
      <protection/>
    </xf>
    <xf numFmtId="49" fontId="18" fillId="0" borderId="11" xfId="54" applyNumberFormat="1" applyFont="1" applyFill="1" applyBorder="1" applyAlignment="1" applyProtection="1">
      <alignment horizontal="center" vertical="center" wrapText="1"/>
      <protection/>
    </xf>
    <xf numFmtId="0" fontId="72" fillId="0" borderId="11" xfId="54" applyFont="1" applyFill="1" applyBorder="1" applyAlignment="1" applyProtection="1">
      <alignment horizontal="left" vertical="center" wrapText="1"/>
      <protection/>
    </xf>
    <xf numFmtId="49" fontId="72" fillId="0" borderId="10" xfId="54" applyNumberFormat="1" applyFont="1" applyFill="1" applyBorder="1" applyAlignment="1" applyProtection="1">
      <alignment horizontal="center" vertical="center" wrapText="1"/>
      <protection/>
    </xf>
    <xf numFmtId="0" fontId="72" fillId="0" borderId="11" xfId="54" applyFont="1" applyFill="1" applyBorder="1" applyAlignment="1" applyProtection="1">
      <alignment horizontal="left" vertical="center" wrapText="1" indent="3"/>
      <protection/>
    </xf>
    <xf numFmtId="49" fontId="18" fillId="0" borderId="10" xfId="54" applyNumberFormat="1" applyFont="1" applyFill="1" applyBorder="1" applyAlignment="1" applyProtection="1">
      <alignment horizontal="center" vertical="center" wrapText="1"/>
      <protection/>
    </xf>
    <xf numFmtId="49" fontId="72" fillId="0" borderId="10" xfId="54" applyNumberFormat="1" applyFont="1" applyFill="1" applyBorder="1" applyAlignment="1">
      <alignment horizontal="center" vertical="center" wrapText="1"/>
      <protection/>
    </xf>
    <xf numFmtId="49" fontId="72" fillId="0" borderId="10" xfId="54" applyNumberFormat="1" applyFont="1" applyFill="1" applyBorder="1" applyAlignment="1">
      <alignment horizontal="center" vertical="center"/>
      <protection/>
    </xf>
    <xf numFmtId="49" fontId="18" fillId="0" borderId="0" xfId="53" applyNumberFormat="1" applyFont="1" applyFill="1" applyAlignment="1">
      <alignment horizontal="left"/>
      <protection/>
    </xf>
    <xf numFmtId="0" fontId="18" fillId="0" borderId="0" xfId="53" applyFont="1" applyFill="1">
      <alignment/>
      <protection/>
    </xf>
    <xf numFmtId="49" fontId="21" fillId="0" borderId="0" xfId="53" applyNumberFormat="1" applyFont="1" applyFill="1" applyAlignment="1">
      <alignment horizontal="left"/>
      <protection/>
    </xf>
    <xf numFmtId="0" fontId="21" fillId="0" borderId="0" xfId="53" applyFont="1" applyFill="1">
      <alignment/>
      <protection/>
    </xf>
    <xf numFmtId="0" fontId="21" fillId="0" borderId="0" xfId="53" applyFont="1" applyFill="1" applyBorder="1" applyAlignment="1">
      <alignment horizontal="left" vertical="top"/>
      <protection/>
    </xf>
    <xf numFmtId="49" fontId="21" fillId="0" borderId="0" xfId="53" applyNumberFormat="1" applyFont="1" applyFill="1" applyBorder="1" applyAlignment="1" applyProtection="1">
      <alignment horizontal="center"/>
      <protection/>
    </xf>
    <xf numFmtId="49" fontId="18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/>
    </xf>
    <xf numFmtId="0" fontId="23" fillId="34" borderId="0" xfId="53" applyFont="1" applyFill="1" applyBorder="1" applyAlignment="1">
      <alignment horizontal="left" wrapText="1"/>
      <protection/>
    </xf>
    <xf numFmtId="0" fontId="24" fillId="34" borderId="0" xfId="53" applyFont="1" applyFill="1">
      <alignment/>
      <protection/>
    </xf>
    <xf numFmtId="0" fontId="25" fillId="0" borderId="12" xfId="52" applyFont="1" applyFill="1" applyBorder="1" applyAlignment="1" applyProtection="1">
      <alignment horizontal="center"/>
      <protection locked="0"/>
    </xf>
    <xf numFmtId="0" fontId="25" fillId="34" borderId="12" xfId="53" applyFont="1" applyFill="1" applyBorder="1" applyAlignment="1">
      <alignment horizontal="right" wrapText="1"/>
      <protection/>
    </xf>
    <xf numFmtId="0" fontId="25" fillId="34" borderId="12" xfId="52" applyNumberFormat="1" applyFont="1" applyFill="1" applyBorder="1" applyAlignment="1" applyProtection="1">
      <alignment horizontal="center" wrapText="1"/>
      <protection locked="0"/>
    </xf>
    <xf numFmtId="49" fontId="72" fillId="0" borderId="11" xfId="54" applyNumberFormat="1" applyFont="1" applyFill="1" applyBorder="1" applyAlignment="1" applyProtection="1">
      <alignment horizontal="center" vertical="center"/>
      <protection/>
    </xf>
    <xf numFmtId="173" fontId="18" fillId="0" borderId="10" xfId="54" applyNumberFormat="1" applyFont="1" applyFill="1" applyBorder="1" applyAlignment="1" applyProtection="1">
      <alignment horizontal="right" vertical="center"/>
      <protection locked="0"/>
    </xf>
    <xf numFmtId="49" fontId="10" fillId="0" borderId="0" xfId="57" applyNumberFormat="1" applyFont="1" applyAlignment="1">
      <alignment horizontal="center" vertical="center"/>
      <protection/>
    </xf>
    <xf numFmtId="49" fontId="10" fillId="0" borderId="0" xfId="57" applyNumberFormat="1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1" fontId="10" fillId="0" borderId="0" xfId="57" applyNumberFormat="1" applyFont="1" applyAlignment="1">
      <alignment/>
      <protection/>
    </xf>
    <xf numFmtId="0" fontId="10" fillId="0" borderId="0" xfId="57" applyFont="1" applyAlignment="1">
      <alignment horizontal="center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54" applyFont="1">
      <alignment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2" fillId="0" borderId="0" xfId="54" applyFont="1" applyFill="1">
      <alignment/>
      <protection/>
    </xf>
    <xf numFmtId="49" fontId="72" fillId="0" borderId="11" xfId="54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 wrapText="1"/>
      <protection/>
    </xf>
    <xf numFmtId="172" fontId="72" fillId="35" borderId="10" xfId="54" applyNumberFormat="1" applyFont="1" applyFill="1" applyBorder="1" applyAlignment="1" applyProtection="1">
      <alignment horizontal="right" vertical="center"/>
      <protection/>
    </xf>
    <xf numFmtId="173" fontId="72" fillId="0" borderId="10" xfId="54" applyNumberFormat="1" applyFont="1" applyFill="1" applyBorder="1" applyAlignment="1" applyProtection="1">
      <alignment horizontal="right" vertical="center"/>
      <protection locked="0"/>
    </xf>
    <xf numFmtId="173" fontId="72" fillId="0" borderId="11" xfId="54" applyNumberFormat="1" applyFont="1" applyFill="1" applyBorder="1" applyAlignment="1" applyProtection="1">
      <alignment horizontal="center" vertical="center"/>
      <protection/>
    </xf>
    <xf numFmtId="173" fontId="72" fillId="0" borderId="11" xfId="54" applyNumberFormat="1" applyFont="1" applyFill="1" applyBorder="1" applyAlignment="1" applyProtection="1">
      <alignment horizontal="right" vertical="center"/>
      <protection locked="0"/>
    </xf>
    <xf numFmtId="49" fontId="72" fillId="0" borderId="11" xfId="54" applyNumberFormat="1" applyFont="1" applyFill="1" applyBorder="1" applyAlignment="1" applyProtection="1">
      <alignment horizontal="center" vertical="center" wrapText="1"/>
      <protection/>
    </xf>
    <xf numFmtId="172" fontId="73" fillId="0" borderId="10" xfId="54" applyNumberFormat="1" applyFont="1" applyFill="1" applyBorder="1" applyAlignment="1" applyProtection="1">
      <alignment horizontal="left" vertical="center" wrapText="1"/>
      <protection/>
    </xf>
    <xf numFmtId="172" fontId="73" fillId="0" borderId="10" xfId="54" applyNumberFormat="1" applyFont="1" applyFill="1" applyBorder="1" applyAlignment="1" applyProtection="1">
      <alignment horizontal="center" vertical="center" wrapText="1"/>
      <protection/>
    </xf>
    <xf numFmtId="49" fontId="73" fillId="0" borderId="11" xfId="54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74" fillId="36" borderId="10" xfId="54" applyNumberFormat="1" applyFont="1" applyFill="1" applyBorder="1" applyAlignment="1" applyProtection="1">
      <alignment horizontal="center"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49" fontId="73" fillId="0" borderId="11" xfId="54" applyNumberFormat="1" applyFont="1" applyFill="1" applyBorder="1" applyAlignment="1" applyProtection="1">
      <alignment horizontal="center" vertical="center" wrapText="1"/>
      <protection/>
    </xf>
    <xf numFmtId="172" fontId="75" fillId="35" borderId="10" xfId="54" applyNumberFormat="1" applyFont="1" applyFill="1" applyBorder="1" applyAlignment="1" applyProtection="1">
      <alignment horizontal="right" vertical="center"/>
      <protection/>
    </xf>
    <xf numFmtId="0" fontId="18" fillId="0" borderId="11" xfId="54" applyFont="1" applyFill="1" applyBorder="1" applyAlignment="1" applyProtection="1">
      <alignment horizontal="left" vertical="center" wrapText="1" indent="1"/>
      <protection/>
    </xf>
    <xf numFmtId="0" fontId="72" fillId="0" borderId="10" xfId="54" applyFont="1" applyFill="1" applyBorder="1" applyAlignment="1" applyProtection="1">
      <alignment horizontal="left" vertical="center" wrapText="1" indent="1"/>
      <protection/>
    </xf>
    <xf numFmtId="0" fontId="72" fillId="0" borderId="11" xfId="54" applyFont="1" applyFill="1" applyBorder="1" applyAlignment="1" applyProtection="1">
      <alignment horizontal="left" vertical="center" wrapText="1" indent="1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26" fillId="36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72" fillId="0" borderId="13" xfId="54" applyNumberFormat="1" applyFont="1" applyFill="1" applyBorder="1" applyAlignment="1" applyProtection="1">
      <alignment horizontal="center" vertical="center" wrapText="1"/>
      <protection/>
    </xf>
    <xf numFmtId="49" fontId="72" fillId="0" borderId="11" xfId="54" applyNumberFormat="1" applyFont="1" applyFill="1" applyBorder="1" applyAlignment="1" applyProtection="1">
      <alignment horizontal="center" vertical="center" wrapText="1"/>
      <protection/>
    </xf>
    <xf numFmtId="0" fontId="72" fillId="0" borderId="14" xfId="54" applyFont="1" applyFill="1" applyBorder="1" applyAlignment="1">
      <alignment horizontal="center" vertical="center" wrapText="1"/>
      <protection/>
    </xf>
    <xf numFmtId="0" fontId="72" fillId="0" borderId="15" xfId="54" applyFont="1" applyFill="1" applyBorder="1" applyAlignment="1">
      <alignment horizontal="center" vertical="center" wrapText="1"/>
      <protection/>
    </xf>
    <xf numFmtId="0" fontId="72" fillId="0" borderId="16" xfId="54" applyFont="1" applyFill="1" applyBorder="1" applyAlignment="1">
      <alignment horizontal="center" vertical="center" wrapText="1"/>
      <protection/>
    </xf>
    <xf numFmtId="0" fontId="72" fillId="0" borderId="17" xfId="54" applyFont="1" applyFill="1" applyBorder="1" applyAlignment="1">
      <alignment horizontal="center" vertical="center" wrapText="1"/>
      <protection/>
    </xf>
    <xf numFmtId="0" fontId="72" fillId="0" borderId="12" xfId="54" applyFont="1" applyFill="1" applyBorder="1" applyAlignment="1">
      <alignment horizontal="center" vertical="center" wrapText="1"/>
      <protection/>
    </xf>
    <xf numFmtId="0" fontId="72" fillId="0" borderId="18" xfId="54" applyFont="1" applyFill="1" applyBorder="1" applyAlignment="1">
      <alignment horizontal="center" vertical="center" wrapText="1"/>
      <protection/>
    </xf>
    <xf numFmtId="0" fontId="19" fillId="0" borderId="19" xfId="54" applyFont="1" applyFill="1" applyBorder="1" applyAlignment="1">
      <alignment horizontal="center" vertical="center" wrapText="1"/>
      <protection/>
    </xf>
    <xf numFmtId="0" fontId="19" fillId="0" borderId="20" xfId="54" applyFont="1" applyFill="1" applyBorder="1" applyAlignment="1">
      <alignment horizontal="center" vertical="center" wrapText="1"/>
      <protection/>
    </xf>
    <xf numFmtId="0" fontId="72" fillId="0" borderId="10" xfId="54" applyFont="1" applyFill="1" applyBorder="1" applyAlignment="1">
      <alignment horizontal="center" vertical="center"/>
      <protection/>
    </xf>
    <xf numFmtId="0" fontId="72" fillId="0" borderId="13" xfId="54" applyFont="1" applyFill="1" applyBorder="1" applyAlignment="1">
      <alignment horizontal="center" vertical="center" wrapText="1"/>
      <protection/>
    </xf>
    <xf numFmtId="0" fontId="72" fillId="0" borderId="11" xfId="54" applyFont="1" applyFill="1" applyBorder="1" applyAlignment="1">
      <alignment horizontal="center" vertical="center" wrapText="1"/>
      <protection/>
    </xf>
    <xf numFmtId="0" fontId="72" fillId="0" borderId="20" xfId="54" applyFont="1" applyFill="1" applyBorder="1" applyAlignment="1">
      <alignment horizontal="center" vertical="center" wrapText="1"/>
      <protection/>
    </xf>
    <xf numFmtId="0" fontId="72" fillId="0" borderId="19" xfId="54" applyFont="1" applyFill="1" applyBorder="1" applyAlignment="1">
      <alignment horizontal="center" vertical="center" wrapText="1"/>
      <protection/>
    </xf>
    <xf numFmtId="0" fontId="72" fillId="0" borderId="21" xfId="54" applyFont="1" applyFill="1" applyBorder="1" applyAlignment="1">
      <alignment horizontal="center" vertical="center" wrapText="1"/>
      <protection/>
    </xf>
    <xf numFmtId="0" fontId="72" fillId="0" borderId="10" xfId="54" applyFont="1" applyFill="1" applyBorder="1" applyAlignment="1">
      <alignment horizontal="center" vertical="center" wrapText="1"/>
      <protection/>
    </xf>
    <xf numFmtId="0" fontId="72" fillId="0" borderId="22" xfId="54" applyFont="1" applyFill="1" applyBorder="1" applyAlignment="1">
      <alignment horizontal="center" vertical="center" wrapText="1"/>
      <protection/>
    </xf>
    <xf numFmtId="0" fontId="72" fillId="0" borderId="23" xfId="54" applyFont="1" applyFill="1" applyBorder="1" applyAlignment="1">
      <alignment horizontal="center" vertical="center" wrapText="1"/>
      <protection/>
    </xf>
    <xf numFmtId="0" fontId="76" fillId="0" borderId="21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 applyProtection="1">
      <alignment horizontal="center" wrapText="1"/>
      <protection locked="0"/>
    </xf>
    <xf numFmtId="0" fontId="20" fillId="0" borderId="15" xfId="53" applyFont="1" applyFill="1" applyBorder="1" applyAlignment="1">
      <alignment horizontal="center" vertical="top" wrapText="1"/>
      <protection/>
    </xf>
    <xf numFmtId="0" fontId="18" fillId="0" borderId="12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>
      <alignment horizontal="center" vertical="top"/>
      <protection/>
    </xf>
    <xf numFmtId="0" fontId="72" fillId="0" borderId="13" xfId="55" applyFont="1" applyFill="1" applyBorder="1" applyAlignment="1">
      <alignment horizontal="center" vertical="center" wrapText="1"/>
      <protection/>
    </xf>
    <xf numFmtId="0" fontId="72" fillId="0" borderId="22" xfId="55" applyFont="1" applyFill="1" applyBorder="1" applyAlignment="1">
      <alignment horizontal="center" vertical="center" wrapText="1"/>
      <protection/>
    </xf>
    <xf numFmtId="0" fontId="72" fillId="0" borderId="11" xfId="55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 applyProtection="1">
      <alignment horizontal="center"/>
      <protection locked="0"/>
    </xf>
    <xf numFmtId="0" fontId="77" fillId="0" borderId="12" xfId="53" applyNumberFormat="1" applyFont="1" applyFill="1" applyBorder="1" applyAlignment="1" applyProtection="1">
      <alignment horizontal="center" wrapText="1"/>
      <protection/>
    </xf>
    <xf numFmtId="49" fontId="72" fillId="0" borderId="13" xfId="54" applyNumberFormat="1" applyFont="1" applyFill="1" applyBorder="1" applyAlignment="1">
      <alignment horizontal="center" vertical="center" wrapText="1"/>
      <protection/>
    </xf>
    <xf numFmtId="49" fontId="72" fillId="0" borderId="22" xfId="54" applyNumberFormat="1" applyFont="1" applyFill="1" applyBorder="1" applyAlignment="1">
      <alignment horizontal="center" vertical="center" wrapText="1"/>
      <protection/>
    </xf>
    <xf numFmtId="49" fontId="72" fillId="0" borderId="11" xfId="54" applyNumberFormat="1" applyFont="1" applyFill="1" applyBorder="1" applyAlignment="1">
      <alignment horizontal="center" vertical="center" wrapText="1"/>
      <protection/>
    </xf>
    <xf numFmtId="49" fontId="18" fillId="0" borderId="13" xfId="54" applyNumberFormat="1" applyFont="1" applyFill="1" applyBorder="1" applyAlignment="1">
      <alignment horizontal="center" vertical="center" wrapText="1"/>
      <protection/>
    </xf>
    <xf numFmtId="49" fontId="18" fillId="0" borderId="22" xfId="54" applyNumberFormat="1" applyFont="1" applyFill="1" applyBorder="1" applyAlignment="1">
      <alignment horizontal="center" vertical="center" wrapText="1"/>
      <protection/>
    </xf>
    <xf numFmtId="49" fontId="18" fillId="0" borderId="11" xfId="54" applyNumberFormat="1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49" fontId="18" fillId="0" borderId="0" xfId="53" applyNumberFormat="1" applyFont="1" applyFill="1" applyAlignment="1">
      <alignment horizontal="left"/>
      <protection/>
    </xf>
    <xf numFmtId="0" fontId="18" fillId="0" borderId="15" xfId="53" applyFont="1" applyBorder="1" applyAlignment="1" applyProtection="1">
      <alignment horizontal="center" vertical="top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top"/>
      <protection/>
    </xf>
    <xf numFmtId="0" fontId="2" fillId="0" borderId="20" xfId="53" applyFont="1" applyFill="1" applyBorder="1" applyAlignment="1">
      <alignment horizontal="center" vertical="top"/>
      <protection/>
    </xf>
    <xf numFmtId="49" fontId="18" fillId="0" borderId="12" xfId="53" applyNumberFormat="1" applyFont="1" applyFill="1" applyBorder="1" applyAlignment="1" applyProtection="1">
      <alignment horizontal="center"/>
      <protection locked="0"/>
    </xf>
    <xf numFmtId="49" fontId="20" fillId="0" borderId="15" xfId="53" applyNumberFormat="1" applyFont="1" applyFill="1" applyBorder="1" applyAlignment="1" applyProtection="1">
      <alignment horizontal="center"/>
      <protection/>
    </xf>
    <xf numFmtId="0" fontId="77" fillId="0" borderId="12" xfId="52" applyNumberFormat="1" applyFont="1" applyFill="1" applyBorder="1" applyAlignment="1" applyProtection="1">
      <alignment horizontal="center" wrapText="1"/>
      <protection locked="0"/>
    </xf>
    <xf numFmtId="0" fontId="18" fillId="0" borderId="15" xfId="52" applyFont="1" applyBorder="1" applyAlignment="1" applyProtection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18" fillId="34" borderId="0" xfId="53" applyFont="1" applyFill="1" applyAlignment="1">
      <alignment horizontal="center" vertical="top"/>
      <protection/>
    </xf>
    <xf numFmtId="0" fontId="22" fillId="34" borderId="0" xfId="0" applyFont="1" applyFill="1" applyAlignment="1">
      <alignment horizontal="center" vertical="top"/>
    </xf>
    <xf numFmtId="0" fontId="3" fillId="33" borderId="10" xfId="56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_17-oper_новая" xfId="55"/>
    <cellStyle name="Обычный 3" xfId="56"/>
    <cellStyle name="Обычный_1-Тоrgi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152400</xdr:colOff>
      <xdr:row>8</xdr:row>
      <xdr:rowOff>0</xdr:rowOff>
    </xdr:from>
    <xdr:to>
      <xdr:col>13</xdr:col>
      <xdr:colOff>95250</xdr:colOff>
      <xdr:row>9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2057400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N53"/>
  <sheetViews>
    <sheetView showZeros="0" tabSelected="1" workbookViewId="0" topLeftCell="A25">
      <selection activeCell="D28" sqref="D28"/>
    </sheetView>
  </sheetViews>
  <sheetFormatPr defaultColWidth="9.140625" defaultRowHeight="15"/>
  <cols>
    <col min="1" max="1" width="41.140625" style="16" customWidth="1"/>
    <col min="2" max="2" width="12.421875" style="16" customWidth="1"/>
    <col min="3" max="3" width="6.8515625" style="16" customWidth="1"/>
    <col min="4" max="4" width="16.00390625" style="16" customWidth="1"/>
    <col min="5" max="5" width="14.140625" style="16" customWidth="1"/>
    <col min="6" max="6" width="13.8515625" style="16" customWidth="1"/>
    <col min="7" max="7" width="13.00390625" style="16" customWidth="1"/>
    <col min="8" max="8" width="13.421875" style="16" customWidth="1"/>
    <col min="9" max="9" width="11.8515625" style="16" customWidth="1"/>
    <col min="10" max="10" width="14.28125" style="16" customWidth="1"/>
    <col min="11" max="11" width="11.28125" style="16" customWidth="1"/>
    <col min="12" max="12" width="9.140625" style="16" customWidth="1"/>
    <col min="13" max="14" width="13.421875" style="16" customWidth="1"/>
    <col min="15" max="15" width="10.7109375" style="16" customWidth="1"/>
    <col min="16" max="16" width="14.140625" style="16" customWidth="1"/>
    <col min="17" max="22" width="9.140625" style="16" customWidth="1"/>
    <col min="23" max="23" width="10.140625" style="16" customWidth="1"/>
    <col min="24" max="24" width="14.7109375" style="16" customWidth="1"/>
    <col min="25" max="26" width="13.140625" style="16" customWidth="1"/>
    <col min="27" max="27" width="14.00390625" style="16" customWidth="1"/>
    <col min="28" max="28" width="13.421875" style="16" customWidth="1"/>
    <col min="29" max="29" width="14.421875" style="16" customWidth="1"/>
    <col min="30" max="30" width="13.7109375" style="16" customWidth="1"/>
    <col min="31" max="31" width="14.140625" style="16" customWidth="1"/>
    <col min="32" max="32" width="15.00390625" style="16" customWidth="1"/>
    <col min="33" max="33" width="13.7109375" style="16" customWidth="1"/>
    <col min="34" max="35" width="9.140625" style="16" customWidth="1"/>
    <col min="36" max="36" width="10.28125" style="16" customWidth="1"/>
    <col min="37" max="37" width="11.140625" style="16" customWidth="1"/>
    <col min="38" max="39" width="9.140625" style="16" customWidth="1"/>
    <col min="40" max="40" width="9.421875" style="16" customWidth="1"/>
    <col min="41" max="44" width="14.421875" style="16" customWidth="1"/>
    <col min="45" max="45" width="45.8515625" style="16" customWidth="1"/>
    <col min="46" max="46" width="18.7109375" style="16" customWidth="1"/>
    <col min="47" max="53" width="15.421875" style="16" customWidth="1"/>
    <col min="54" max="54" width="26.8515625" style="16" customWidth="1"/>
    <col min="55" max="55" width="5.28125" style="16" customWidth="1"/>
    <col min="56" max="56" width="17.421875" style="16" customWidth="1"/>
    <col min="57" max="91" width="10.57421875" style="16" customWidth="1"/>
    <col min="92" max="16384" width="9.140625" style="16" customWidth="1"/>
  </cols>
  <sheetData>
    <row r="1" spans="1:6" s="55" customFormat="1" ht="12">
      <c r="A1" s="50" t="s">
        <v>42</v>
      </c>
      <c r="B1" s="51" t="s">
        <v>1</v>
      </c>
      <c r="C1" s="52"/>
      <c r="D1" s="52" t="s">
        <v>41</v>
      </c>
      <c r="E1" s="53"/>
      <c r="F1" s="54" t="s">
        <v>43</v>
      </c>
    </row>
    <row r="2" spans="7:12" ht="9" customHeight="1">
      <c r="G2" s="17"/>
      <c r="H2" s="17"/>
      <c r="I2" s="17"/>
      <c r="J2" s="18"/>
      <c r="K2" s="18"/>
      <c r="L2" s="18"/>
    </row>
    <row r="3" spans="4:13" ht="29.25" customHeight="1">
      <c r="D3" s="137" t="s">
        <v>35</v>
      </c>
      <c r="E3" s="137"/>
      <c r="F3" s="137"/>
      <c r="G3" s="137"/>
      <c r="H3" s="137"/>
      <c r="I3" s="137"/>
      <c r="J3" s="137"/>
      <c r="K3" s="137"/>
      <c r="L3" s="160" t="s">
        <v>132</v>
      </c>
      <c r="M3" s="161"/>
    </row>
    <row r="4" spans="4:13" ht="15" customHeight="1">
      <c r="D4" s="138" t="s">
        <v>44</v>
      </c>
      <c r="E4" s="138"/>
      <c r="F4" s="138"/>
      <c r="G4" s="138"/>
      <c r="H4" s="138"/>
      <c r="I4" s="138"/>
      <c r="J4" s="138"/>
      <c r="K4" s="138"/>
      <c r="L4" s="162" t="s">
        <v>125</v>
      </c>
      <c r="M4" s="163"/>
    </row>
    <row r="5" spans="4:13" ht="29.25" customHeight="1">
      <c r="D5" s="139" t="s">
        <v>33</v>
      </c>
      <c r="E5" s="139"/>
      <c r="F5" s="139"/>
      <c r="G5" s="139"/>
      <c r="H5" s="139"/>
      <c r="I5" s="139"/>
      <c r="J5" s="139"/>
      <c r="K5" s="139"/>
      <c r="L5" s="168"/>
      <c r="M5" s="168"/>
    </row>
    <row r="6" spans="4:12" ht="15">
      <c r="D6" s="37"/>
      <c r="E6" s="38"/>
      <c r="F6" s="38"/>
      <c r="G6" s="38"/>
      <c r="H6" s="38"/>
      <c r="I6" s="39"/>
      <c r="L6" s="18"/>
    </row>
    <row r="7" spans="4:23" ht="36.75" customHeight="1">
      <c r="D7" s="140" t="s">
        <v>133</v>
      </c>
      <c r="E7" s="140"/>
      <c r="F7" s="140"/>
      <c r="G7" s="140"/>
      <c r="H7" s="140"/>
      <c r="I7" s="140"/>
      <c r="J7" s="140"/>
      <c r="K7" s="140"/>
      <c r="L7" s="140"/>
      <c r="M7" s="140"/>
      <c r="V7" s="18"/>
      <c r="W7" s="18"/>
    </row>
    <row r="8" spans="6:12" ht="15.75" customHeight="1">
      <c r="F8"/>
      <c r="G8" s="77">
        <f>IF(H8="","",IF(H8="январь","за ","за январь -"))</f>
      </c>
      <c r="H8" s="76"/>
      <c r="I8" s="78"/>
      <c r="J8" s="74" t="s">
        <v>15</v>
      </c>
      <c r="K8" s="75"/>
      <c r="L8" s="18"/>
    </row>
    <row r="9" spans="6:12" ht="15">
      <c r="F9" s="169" t="s">
        <v>107</v>
      </c>
      <c r="G9" s="169"/>
      <c r="H9" s="169"/>
      <c r="I9" s="169"/>
      <c r="J9" s="169"/>
      <c r="K9" s="170"/>
      <c r="L9" s="18"/>
    </row>
    <row r="10" spans="6:12" ht="24.75" customHeight="1">
      <c r="F10" s="150"/>
      <c r="G10" s="150"/>
      <c r="H10" s="150"/>
      <c r="I10" s="150"/>
      <c r="J10" s="150"/>
      <c r="K10" s="150"/>
      <c r="L10" s="18"/>
    </row>
    <row r="11" spans="6:12" ht="17.25" customHeight="1">
      <c r="F11" s="159" t="s">
        <v>39</v>
      </c>
      <c r="G11" s="159"/>
      <c r="H11" s="159"/>
      <c r="I11" s="159"/>
      <c r="J11" s="159"/>
      <c r="K11" s="159"/>
      <c r="L11" s="18"/>
    </row>
    <row r="12" spans="6:12" ht="21" customHeight="1">
      <c r="F12" s="166"/>
      <c r="G12" s="166"/>
      <c r="H12" s="166"/>
      <c r="I12" s="166"/>
      <c r="J12" s="166"/>
      <c r="K12" s="166"/>
      <c r="L12" s="18"/>
    </row>
    <row r="13" spans="6:12" ht="15" customHeight="1">
      <c r="F13" s="167" t="s">
        <v>38</v>
      </c>
      <c r="G13" s="167"/>
      <c r="H13" s="167"/>
      <c r="I13" s="167"/>
      <c r="J13" s="167"/>
      <c r="K13" s="167"/>
      <c r="L13" s="18"/>
    </row>
    <row r="14" spans="1:23" ht="15" customHeight="1">
      <c r="A14" s="40"/>
      <c r="B14"/>
      <c r="C14"/>
      <c r="D14"/>
      <c r="E14" s="40"/>
      <c r="F14" s="40"/>
      <c r="J14" s="18"/>
      <c r="K14" s="18"/>
      <c r="L14" s="18"/>
      <c r="V14" s="18"/>
      <c r="W14" s="18"/>
    </row>
    <row r="15" spans="1:38" s="19" customFormat="1" ht="12.75" customHeight="1">
      <c r="A15" s="151" t="s">
        <v>45</v>
      </c>
      <c r="B15" s="151" t="s">
        <v>46</v>
      </c>
      <c r="C15" s="154" t="s">
        <v>2</v>
      </c>
      <c r="D15" s="151" t="s">
        <v>108</v>
      </c>
      <c r="E15" s="116" t="s">
        <v>47</v>
      </c>
      <c r="F15" s="117"/>
      <c r="G15" s="117"/>
      <c r="H15" s="117"/>
      <c r="I15" s="117"/>
      <c r="J15" s="117"/>
      <c r="K15" s="117"/>
      <c r="L15" s="118"/>
      <c r="M15" s="116" t="s">
        <v>102</v>
      </c>
      <c r="N15" s="117"/>
      <c r="O15" s="117"/>
      <c r="P15" s="117"/>
      <c r="Q15" s="116" t="s">
        <v>48</v>
      </c>
      <c r="R15" s="118"/>
      <c r="S15" s="116" t="s">
        <v>126</v>
      </c>
      <c r="T15" s="118"/>
      <c r="U15" s="130" t="s">
        <v>49</v>
      </c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16" t="s">
        <v>51</v>
      </c>
      <c r="AI15" s="117"/>
      <c r="AJ15" s="117"/>
      <c r="AK15" s="117"/>
      <c r="AL15" s="118"/>
    </row>
    <row r="16" spans="1:38" s="20" customFormat="1" ht="32.25" customHeight="1">
      <c r="A16" s="152"/>
      <c r="B16" s="152"/>
      <c r="C16" s="155"/>
      <c r="D16" s="152"/>
      <c r="E16" s="119"/>
      <c r="F16" s="120"/>
      <c r="G16" s="120"/>
      <c r="H16" s="120"/>
      <c r="I16" s="120"/>
      <c r="J16" s="120"/>
      <c r="K16" s="120"/>
      <c r="L16" s="121"/>
      <c r="M16" s="119"/>
      <c r="N16" s="120"/>
      <c r="O16" s="120"/>
      <c r="P16" s="120"/>
      <c r="Q16" s="119"/>
      <c r="R16" s="121"/>
      <c r="S16" s="119"/>
      <c r="T16" s="121"/>
      <c r="U16" s="130" t="s">
        <v>52</v>
      </c>
      <c r="V16" s="130" t="s">
        <v>53</v>
      </c>
      <c r="W16" s="130"/>
      <c r="X16" s="130"/>
      <c r="Y16" s="130"/>
      <c r="Z16" s="116" t="s">
        <v>54</v>
      </c>
      <c r="AA16" s="128" t="s">
        <v>53</v>
      </c>
      <c r="AB16" s="133"/>
      <c r="AC16" s="134"/>
      <c r="AD16" s="130" t="s">
        <v>55</v>
      </c>
      <c r="AE16" s="130"/>
      <c r="AF16" s="130"/>
      <c r="AG16" s="125" t="s">
        <v>50</v>
      </c>
      <c r="AH16" s="119"/>
      <c r="AI16" s="120"/>
      <c r="AJ16" s="120"/>
      <c r="AK16" s="120"/>
      <c r="AL16" s="121"/>
    </row>
    <row r="17" spans="1:38" s="20" customFormat="1" ht="63.75" customHeight="1">
      <c r="A17" s="152"/>
      <c r="B17" s="152"/>
      <c r="C17" s="155"/>
      <c r="D17" s="152"/>
      <c r="E17" s="125" t="s">
        <v>56</v>
      </c>
      <c r="F17" s="125" t="s">
        <v>57</v>
      </c>
      <c r="G17" s="125" t="s">
        <v>58</v>
      </c>
      <c r="H17" s="130" t="s">
        <v>98</v>
      </c>
      <c r="I17" s="128" t="s">
        <v>60</v>
      </c>
      <c r="J17" s="129"/>
      <c r="K17" s="129"/>
      <c r="L17" s="127"/>
      <c r="M17" s="125" t="s">
        <v>56</v>
      </c>
      <c r="N17" s="125" t="s">
        <v>57</v>
      </c>
      <c r="O17" s="125" t="s">
        <v>58</v>
      </c>
      <c r="P17" s="125" t="s">
        <v>59</v>
      </c>
      <c r="Q17" s="125" t="s">
        <v>52</v>
      </c>
      <c r="R17" s="125" t="s">
        <v>100</v>
      </c>
      <c r="S17" s="125" t="s">
        <v>52</v>
      </c>
      <c r="T17" s="125" t="s">
        <v>101</v>
      </c>
      <c r="U17" s="130"/>
      <c r="V17" s="130" t="s">
        <v>61</v>
      </c>
      <c r="W17" s="130" t="s">
        <v>96</v>
      </c>
      <c r="X17" s="125" t="s">
        <v>62</v>
      </c>
      <c r="Y17" s="125" t="s">
        <v>99</v>
      </c>
      <c r="Z17" s="132"/>
      <c r="AA17" s="125" t="s">
        <v>97</v>
      </c>
      <c r="AB17" s="125" t="s">
        <v>63</v>
      </c>
      <c r="AC17" s="126" t="s">
        <v>64</v>
      </c>
      <c r="AD17" s="130" t="s">
        <v>68</v>
      </c>
      <c r="AE17" s="130" t="s">
        <v>69</v>
      </c>
      <c r="AF17" s="148" t="s">
        <v>123</v>
      </c>
      <c r="AG17" s="131"/>
      <c r="AH17" s="116" t="s">
        <v>65</v>
      </c>
      <c r="AI17" s="117"/>
      <c r="AJ17" s="118"/>
      <c r="AK17" s="122" t="s">
        <v>95</v>
      </c>
      <c r="AL17" s="123"/>
    </row>
    <row r="18" spans="1:38" s="20" customFormat="1" ht="28.5" customHeight="1">
      <c r="A18" s="152"/>
      <c r="B18" s="152"/>
      <c r="C18" s="155"/>
      <c r="D18" s="152"/>
      <c r="E18" s="131"/>
      <c r="F18" s="131"/>
      <c r="G18" s="131"/>
      <c r="H18" s="130"/>
      <c r="I18" s="127" t="s">
        <v>66</v>
      </c>
      <c r="J18" s="128" t="s">
        <v>67</v>
      </c>
      <c r="K18" s="129"/>
      <c r="L18" s="127"/>
      <c r="M18" s="131"/>
      <c r="N18" s="131"/>
      <c r="O18" s="131"/>
      <c r="P18" s="131"/>
      <c r="Q18" s="131"/>
      <c r="R18" s="131"/>
      <c r="S18" s="131"/>
      <c r="T18" s="131"/>
      <c r="U18" s="130"/>
      <c r="V18" s="130"/>
      <c r="W18" s="130"/>
      <c r="X18" s="135"/>
      <c r="Y18" s="131"/>
      <c r="Z18" s="132"/>
      <c r="AA18" s="131"/>
      <c r="AB18" s="131"/>
      <c r="AC18" s="130"/>
      <c r="AD18" s="130"/>
      <c r="AE18" s="130"/>
      <c r="AF18" s="148"/>
      <c r="AG18" s="131"/>
      <c r="AH18" s="124" t="s">
        <v>73</v>
      </c>
      <c r="AI18" s="124"/>
      <c r="AJ18" s="125" t="s">
        <v>128</v>
      </c>
      <c r="AK18" s="145" t="s">
        <v>76</v>
      </c>
      <c r="AL18" s="145" t="s">
        <v>77</v>
      </c>
    </row>
    <row r="19" spans="1:92" s="20" customFormat="1" ht="15" customHeight="1">
      <c r="A19" s="152"/>
      <c r="B19" s="152"/>
      <c r="C19" s="155"/>
      <c r="D19" s="152"/>
      <c r="E19" s="131"/>
      <c r="F19" s="131"/>
      <c r="G19" s="131"/>
      <c r="H19" s="130"/>
      <c r="I19" s="127"/>
      <c r="J19" s="130" t="s">
        <v>70</v>
      </c>
      <c r="K19" s="130" t="s">
        <v>71</v>
      </c>
      <c r="L19" s="130" t="s">
        <v>72</v>
      </c>
      <c r="M19" s="131"/>
      <c r="N19" s="131"/>
      <c r="O19" s="131"/>
      <c r="P19" s="131"/>
      <c r="Q19" s="131"/>
      <c r="R19" s="131"/>
      <c r="S19" s="131"/>
      <c r="T19" s="131"/>
      <c r="U19" s="130"/>
      <c r="V19" s="130"/>
      <c r="W19" s="130"/>
      <c r="X19" s="135"/>
      <c r="Y19" s="131"/>
      <c r="Z19" s="132"/>
      <c r="AA19" s="131"/>
      <c r="AB19" s="131"/>
      <c r="AC19" s="130"/>
      <c r="AD19" s="130"/>
      <c r="AE19" s="130"/>
      <c r="AF19" s="148"/>
      <c r="AG19" s="131"/>
      <c r="AH19" s="125" t="s">
        <v>74</v>
      </c>
      <c r="AI19" s="125" t="s">
        <v>75</v>
      </c>
      <c r="AJ19" s="131"/>
      <c r="AK19" s="146"/>
      <c r="AL19" s="146"/>
      <c r="AN19" s="111" t="s">
        <v>110</v>
      </c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90"/>
      <c r="BD19" s="111" t="s">
        <v>110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90"/>
    </row>
    <row r="20" spans="1:92" s="20" customFormat="1" ht="84" customHeight="1">
      <c r="A20" s="153"/>
      <c r="B20" s="153"/>
      <c r="C20" s="156"/>
      <c r="D20" s="153"/>
      <c r="E20" s="126"/>
      <c r="F20" s="126"/>
      <c r="G20" s="126"/>
      <c r="H20" s="130"/>
      <c r="I20" s="127"/>
      <c r="J20" s="130"/>
      <c r="K20" s="130"/>
      <c r="L20" s="130"/>
      <c r="M20" s="126"/>
      <c r="N20" s="126"/>
      <c r="O20" s="126"/>
      <c r="P20" s="126"/>
      <c r="Q20" s="126"/>
      <c r="R20" s="126"/>
      <c r="S20" s="126"/>
      <c r="T20" s="126"/>
      <c r="U20" s="130"/>
      <c r="V20" s="130"/>
      <c r="W20" s="130"/>
      <c r="X20" s="136"/>
      <c r="Y20" s="126"/>
      <c r="Z20" s="119"/>
      <c r="AA20" s="126"/>
      <c r="AB20" s="126"/>
      <c r="AC20" s="130"/>
      <c r="AD20" s="130"/>
      <c r="AE20" s="130"/>
      <c r="AF20" s="148"/>
      <c r="AG20" s="126"/>
      <c r="AH20" s="126"/>
      <c r="AI20" s="126"/>
      <c r="AJ20" s="126"/>
      <c r="AK20" s="147"/>
      <c r="AL20" s="147"/>
      <c r="AN20" s="112" t="s">
        <v>111</v>
      </c>
      <c r="AO20" s="113" t="s">
        <v>112</v>
      </c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90"/>
      <c r="BD20" s="112" t="s">
        <v>112</v>
      </c>
      <c r="BE20" s="112" t="s">
        <v>121</v>
      </c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90"/>
    </row>
    <row r="21" spans="1:92" s="20" customFormat="1" ht="25.5">
      <c r="A21" s="64" t="s">
        <v>78</v>
      </c>
      <c r="B21" s="64" t="s">
        <v>3</v>
      </c>
      <c r="C21" s="64" t="s">
        <v>79</v>
      </c>
      <c r="D21" s="64">
        <v>1</v>
      </c>
      <c r="E21" s="65">
        <v>2</v>
      </c>
      <c r="F21" s="65">
        <v>3</v>
      </c>
      <c r="G21" s="65">
        <v>4</v>
      </c>
      <c r="H21" s="65">
        <v>5</v>
      </c>
      <c r="I21" s="64">
        <v>6</v>
      </c>
      <c r="J21" s="65">
        <v>7</v>
      </c>
      <c r="K21" s="65">
        <v>8</v>
      </c>
      <c r="L21" s="65">
        <v>9</v>
      </c>
      <c r="M21" s="65">
        <v>10</v>
      </c>
      <c r="N21" s="64">
        <v>11</v>
      </c>
      <c r="O21" s="65">
        <v>12</v>
      </c>
      <c r="P21" s="65">
        <v>13</v>
      </c>
      <c r="Q21" s="65">
        <v>14</v>
      </c>
      <c r="R21" s="65">
        <v>15</v>
      </c>
      <c r="S21" s="65">
        <v>16</v>
      </c>
      <c r="T21" s="65">
        <v>17</v>
      </c>
      <c r="U21" s="65">
        <v>18</v>
      </c>
      <c r="V21" s="65">
        <v>19</v>
      </c>
      <c r="W21" s="65">
        <v>20</v>
      </c>
      <c r="X21" s="65">
        <v>21</v>
      </c>
      <c r="Y21" s="65">
        <v>22</v>
      </c>
      <c r="Z21" s="65">
        <v>23</v>
      </c>
      <c r="AA21" s="65">
        <v>24</v>
      </c>
      <c r="AB21" s="65">
        <v>25</v>
      </c>
      <c r="AC21" s="65">
        <v>26</v>
      </c>
      <c r="AD21" s="65">
        <v>27</v>
      </c>
      <c r="AE21" s="65">
        <v>28</v>
      </c>
      <c r="AF21" s="65">
        <v>29</v>
      </c>
      <c r="AG21" s="65">
        <v>30</v>
      </c>
      <c r="AH21" s="65">
        <v>31</v>
      </c>
      <c r="AI21" s="65">
        <v>32</v>
      </c>
      <c r="AJ21" s="65">
        <v>33</v>
      </c>
      <c r="AK21" s="65">
        <v>34</v>
      </c>
      <c r="AL21" s="65">
        <v>35</v>
      </c>
      <c r="AN21" s="112"/>
      <c r="AO21" s="94" t="str">
        <f>IF($H$8="январь","гр. 2 = гр. 10","гр. 2 &gt;= гр. 10")</f>
        <v>гр. 2 &gt;= гр. 10</v>
      </c>
      <c r="AP21" s="94" t="str">
        <f>IF($H$8="январь","гр. 3 = гр. 11","гр. 3 &gt;= гр. 11")</f>
        <v>гр. 3 &gt;= гр. 11</v>
      </c>
      <c r="AQ21" s="87" t="s">
        <v>113</v>
      </c>
      <c r="AR21" s="94" t="str">
        <f>IF($H$8="январь","гр. 4 = гр. 12","гр. 4 &gt;= гр. 12")</f>
        <v>гр. 4 &gt;= гр. 12</v>
      </c>
      <c r="AS21" s="87" t="s">
        <v>114</v>
      </c>
      <c r="AT21" s="87" t="s">
        <v>115</v>
      </c>
      <c r="AU21" s="87" t="s">
        <v>116</v>
      </c>
      <c r="AV21" s="87" t="s">
        <v>117</v>
      </c>
      <c r="AW21" s="87" t="s">
        <v>118</v>
      </c>
      <c r="AX21" s="87" t="s">
        <v>119</v>
      </c>
      <c r="AY21" s="87" t="s">
        <v>129</v>
      </c>
      <c r="AZ21" s="94" t="str">
        <f>IF($H$8="январь","гр. 20 = гр. 22","гр. 20 &gt;= гр. 22")</f>
        <v>гр. 20 &gt;= гр. 22</v>
      </c>
      <c r="BA21" s="87" t="s">
        <v>130</v>
      </c>
      <c r="BB21" s="87" t="s">
        <v>131</v>
      </c>
      <c r="BC21" s="90"/>
      <c r="BD21" s="112"/>
      <c r="BE21" s="103">
        <f>D21</f>
        <v>1</v>
      </c>
      <c r="BF21" s="103">
        <f aca="true" t="shared" si="0" ref="BF21:CM21">E21</f>
        <v>2</v>
      </c>
      <c r="BG21" s="103">
        <f t="shared" si="0"/>
        <v>3</v>
      </c>
      <c r="BH21" s="103">
        <f t="shared" si="0"/>
        <v>4</v>
      </c>
      <c r="BI21" s="103">
        <f t="shared" si="0"/>
        <v>5</v>
      </c>
      <c r="BJ21" s="103">
        <f t="shared" si="0"/>
        <v>6</v>
      </c>
      <c r="BK21" s="103">
        <f t="shared" si="0"/>
        <v>7</v>
      </c>
      <c r="BL21" s="103">
        <f t="shared" si="0"/>
        <v>8</v>
      </c>
      <c r="BM21" s="103">
        <f t="shared" si="0"/>
        <v>9</v>
      </c>
      <c r="BN21" s="103">
        <f t="shared" si="0"/>
        <v>10</v>
      </c>
      <c r="BO21" s="103">
        <f t="shared" si="0"/>
        <v>11</v>
      </c>
      <c r="BP21" s="103">
        <f t="shared" si="0"/>
        <v>12</v>
      </c>
      <c r="BQ21" s="103">
        <f t="shared" si="0"/>
        <v>13</v>
      </c>
      <c r="BR21" s="103">
        <f t="shared" si="0"/>
        <v>14</v>
      </c>
      <c r="BS21" s="103">
        <f t="shared" si="0"/>
        <v>15</v>
      </c>
      <c r="BT21" s="103">
        <f t="shared" si="0"/>
        <v>16</v>
      </c>
      <c r="BU21" s="103">
        <f t="shared" si="0"/>
        <v>17</v>
      </c>
      <c r="BV21" s="103">
        <f t="shared" si="0"/>
        <v>18</v>
      </c>
      <c r="BW21" s="103">
        <f t="shared" si="0"/>
        <v>19</v>
      </c>
      <c r="BX21" s="103">
        <f t="shared" si="0"/>
        <v>20</v>
      </c>
      <c r="BY21" s="103">
        <f t="shared" si="0"/>
        <v>21</v>
      </c>
      <c r="BZ21" s="103">
        <f t="shared" si="0"/>
        <v>22</v>
      </c>
      <c r="CA21" s="103">
        <f t="shared" si="0"/>
        <v>23</v>
      </c>
      <c r="CB21" s="103">
        <f t="shared" si="0"/>
        <v>24</v>
      </c>
      <c r="CC21" s="103">
        <f t="shared" si="0"/>
        <v>25</v>
      </c>
      <c r="CD21" s="103">
        <f t="shared" si="0"/>
        <v>26</v>
      </c>
      <c r="CE21" s="103">
        <f t="shared" si="0"/>
        <v>27</v>
      </c>
      <c r="CF21" s="103">
        <f t="shared" si="0"/>
        <v>28</v>
      </c>
      <c r="CG21" s="103">
        <f t="shared" si="0"/>
        <v>29</v>
      </c>
      <c r="CH21" s="103">
        <f t="shared" si="0"/>
        <v>30</v>
      </c>
      <c r="CI21" s="103">
        <f t="shared" si="0"/>
        <v>31</v>
      </c>
      <c r="CJ21" s="103">
        <f t="shared" si="0"/>
        <v>32</v>
      </c>
      <c r="CK21" s="103">
        <f t="shared" si="0"/>
        <v>33</v>
      </c>
      <c r="CL21" s="103">
        <f t="shared" si="0"/>
        <v>34</v>
      </c>
      <c r="CM21" s="103">
        <f t="shared" si="0"/>
        <v>35</v>
      </c>
      <c r="CN21" s="90"/>
    </row>
    <row r="22" spans="1:92" s="20" customFormat="1" ht="127.5">
      <c r="A22" s="100" t="s">
        <v>134</v>
      </c>
      <c r="B22" s="106" t="s">
        <v>81</v>
      </c>
      <c r="C22" s="101" t="s">
        <v>80</v>
      </c>
      <c r="D22" s="107">
        <f>SUM(D23,D25)</f>
        <v>0</v>
      </c>
      <c r="E22" s="107">
        <f aca="true" t="shared" si="1" ref="E22:AL22">SUM(E23,E25)</f>
        <v>0</v>
      </c>
      <c r="F22" s="107">
        <f t="shared" si="1"/>
        <v>0</v>
      </c>
      <c r="G22" s="107">
        <f t="shared" si="1"/>
        <v>0</v>
      </c>
      <c r="H22" s="107">
        <f t="shared" si="1"/>
        <v>0</v>
      </c>
      <c r="I22" s="107">
        <f t="shared" si="1"/>
        <v>0</v>
      </c>
      <c r="J22" s="107">
        <f t="shared" si="1"/>
        <v>0</v>
      </c>
      <c r="K22" s="107">
        <f t="shared" si="1"/>
        <v>0</v>
      </c>
      <c r="L22" s="107">
        <f t="shared" si="1"/>
        <v>0</v>
      </c>
      <c r="M22" s="107">
        <f t="shared" si="1"/>
        <v>0</v>
      </c>
      <c r="N22" s="107">
        <f t="shared" si="1"/>
        <v>0</v>
      </c>
      <c r="O22" s="107">
        <f t="shared" si="1"/>
        <v>0</v>
      </c>
      <c r="P22" s="107">
        <f t="shared" si="1"/>
        <v>0</v>
      </c>
      <c r="Q22" s="107">
        <f t="shared" si="1"/>
        <v>0</v>
      </c>
      <c r="R22" s="107">
        <f t="shared" si="1"/>
        <v>0</v>
      </c>
      <c r="S22" s="107">
        <f t="shared" si="1"/>
        <v>0</v>
      </c>
      <c r="T22" s="107">
        <f t="shared" si="1"/>
        <v>0</v>
      </c>
      <c r="U22" s="107">
        <f t="shared" si="1"/>
        <v>0</v>
      </c>
      <c r="V22" s="107">
        <f t="shared" si="1"/>
        <v>0</v>
      </c>
      <c r="W22" s="107">
        <f t="shared" si="1"/>
        <v>0</v>
      </c>
      <c r="X22" s="107">
        <f t="shared" si="1"/>
        <v>0</v>
      </c>
      <c r="Y22" s="107">
        <f t="shared" si="1"/>
        <v>0</v>
      </c>
      <c r="Z22" s="107">
        <f t="shared" si="1"/>
        <v>0</v>
      </c>
      <c r="AA22" s="107">
        <f t="shared" si="1"/>
        <v>0</v>
      </c>
      <c r="AB22" s="107">
        <f t="shared" si="1"/>
        <v>0</v>
      </c>
      <c r="AC22" s="107">
        <f t="shared" si="1"/>
        <v>0</v>
      </c>
      <c r="AD22" s="107">
        <f t="shared" si="1"/>
        <v>0</v>
      </c>
      <c r="AE22" s="107">
        <f t="shared" si="1"/>
        <v>0</v>
      </c>
      <c r="AF22" s="107">
        <f t="shared" si="1"/>
        <v>0</v>
      </c>
      <c r="AG22" s="107">
        <f t="shared" si="1"/>
        <v>0</v>
      </c>
      <c r="AH22" s="107">
        <f t="shared" si="1"/>
        <v>0</v>
      </c>
      <c r="AI22" s="107">
        <f t="shared" si="1"/>
        <v>0</v>
      </c>
      <c r="AJ22" s="107">
        <f t="shared" si="1"/>
        <v>0</v>
      </c>
      <c r="AK22" s="107">
        <f t="shared" si="1"/>
        <v>0</v>
      </c>
      <c r="AL22" s="107">
        <f t="shared" si="1"/>
        <v>0</v>
      </c>
      <c r="AN22" s="88" t="str">
        <f aca="true" t="shared" si="2" ref="AN22:AN30">C22</f>
        <v>10</v>
      </c>
      <c r="AO22" s="105" t="s">
        <v>120</v>
      </c>
      <c r="AP22" s="105" t="s">
        <v>120</v>
      </c>
      <c r="AQ22" s="105" t="s">
        <v>120</v>
      </c>
      <c r="AR22" s="105" t="s">
        <v>120</v>
      </c>
      <c r="AS22" s="105" t="s">
        <v>120</v>
      </c>
      <c r="AT22" s="105" t="s">
        <v>120</v>
      </c>
      <c r="AU22" s="105" t="s">
        <v>120</v>
      </c>
      <c r="AV22" s="105" t="s">
        <v>120</v>
      </c>
      <c r="AW22" s="105" t="s">
        <v>120</v>
      </c>
      <c r="AX22" s="105" t="s">
        <v>120</v>
      </c>
      <c r="AY22" s="105" t="s">
        <v>120</v>
      </c>
      <c r="AZ22" s="105" t="s">
        <v>120</v>
      </c>
      <c r="BA22" s="105" t="s">
        <v>120</v>
      </c>
      <c r="BB22" s="105" t="s">
        <v>120</v>
      </c>
      <c r="BC22" s="90"/>
      <c r="BD22" s="91" t="s">
        <v>122</v>
      </c>
      <c r="BE22" s="104">
        <f aca="true" t="shared" si="3" ref="BE22:BU22">IF(LEN(D23&amp;D24)=LEN(SUBSTITUTE(SUBSTITUTE(UPPER(D23&amp;D24),"Х",""),"X","")),IF(D23&gt;=D24,0,ROUND(D23-D24,2)),"Х")</f>
        <v>0</v>
      </c>
      <c r="BF22" s="104">
        <f t="shared" si="3"/>
        <v>0</v>
      </c>
      <c r="BG22" s="104">
        <f t="shared" si="3"/>
        <v>0</v>
      </c>
      <c r="BH22" s="104">
        <f t="shared" si="3"/>
        <v>0</v>
      </c>
      <c r="BI22" s="104">
        <f t="shared" si="3"/>
        <v>0</v>
      </c>
      <c r="BJ22" s="104" t="str">
        <f t="shared" si="3"/>
        <v>Х</v>
      </c>
      <c r="BK22" s="104" t="str">
        <f t="shared" si="3"/>
        <v>Х</v>
      </c>
      <c r="BL22" s="104" t="str">
        <f t="shared" si="3"/>
        <v>Х</v>
      </c>
      <c r="BM22" s="104" t="str">
        <f t="shared" si="3"/>
        <v>Х</v>
      </c>
      <c r="BN22" s="104">
        <f t="shared" si="3"/>
        <v>0</v>
      </c>
      <c r="BO22" s="104">
        <f t="shared" si="3"/>
        <v>0</v>
      </c>
      <c r="BP22" s="104">
        <f t="shared" si="3"/>
        <v>0</v>
      </c>
      <c r="BQ22" s="104">
        <f t="shared" si="3"/>
        <v>0</v>
      </c>
      <c r="BR22" s="104">
        <f t="shared" si="3"/>
        <v>0</v>
      </c>
      <c r="BS22" s="104">
        <f t="shared" si="3"/>
        <v>0</v>
      </c>
      <c r="BT22" s="104">
        <f t="shared" si="3"/>
        <v>0</v>
      </c>
      <c r="BU22" s="104">
        <f t="shared" si="3"/>
        <v>0</v>
      </c>
      <c r="BV22" s="104">
        <f aca="true" t="shared" si="4" ref="BV22:CM22">IF(LEN(U23&amp;U24)=LEN(SUBSTITUTE(SUBSTITUTE(UPPER(U23&amp;U24),"Х",""),"X","")),IF(U23&gt;=U24,0,ROUND(U23-U24,2)),"Х")</f>
        <v>0</v>
      </c>
      <c r="BW22" s="104">
        <f t="shared" si="4"/>
        <v>0</v>
      </c>
      <c r="BX22" s="104">
        <f t="shared" si="4"/>
        <v>0</v>
      </c>
      <c r="BY22" s="104" t="str">
        <f t="shared" si="4"/>
        <v>Х</v>
      </c>
      <c r="BZ22" s="104">
        <f t="shared" si="4"/>
        <v>0</v>
      </c>
      <c r="CA22" s="104">
        <f t="shared" si="4"/>
        <v>0</v>
      </c>
      <c r="CB22" s="104">
        <f t="shared" si="4"/>
        <v>0</v>
      </c>
      <c r="CC22" s="104">
        <f t="shared" si="4"/>
        <v>0</v>
      </c>
      <c r="CD22" s="104">
        <f t="shared" si="4"/>
        <v>0</v>
      </c>
      <c r="CE22" s="104">
        <f t="shared" si="4"/>
        <v>0</v>
      </c>
      <c r="CF22" s="104">
        <f t="shared" si="4"/>
        <v>0</v>
      </c>
      <c r="CG22" s="104">
        <f t="shared" si="4"/>
        <v>0</v>
      </c>
      <c r="CH22" s="104">
        <f t="shared" si="4"/>
        <v>0</v>
      </c>
      <c r="CI22" s="104" t="str">
        <f t="shared" si="4"/>
        <v>Х</v>
      </c>
      <c r="CJ22" s="104" t="str">
        <f t="shared" si="4"/>
        <v>Х</v>
      </c>
      <c r="CK22" s="104" t="str">
        <f t="shared" si="4"/>
        <v>Х</v>
      </c>
      <c r="CL22" s="104" t="str">
        <f t="shared" si="4"/>
        <v>Х</v>
      </c>
      <c r="CM22" s="104" t="str">
        <f t="shared" si="4"/>
        <v>Х</v>
      </c>
      <c r="CN22" s="90"/>
    </row>
    <row r="23" spans="1:92" s="20" customFormat="1" ht="127.5">
      <c r="A23" s="108" t="s">
        <v>136</v>
      </c>
      <c r="B23" s="114" t="s">
        <v>81</v>
      </c>
      <c r="C23" s="99" t="s">
        <v>103</v>
      </c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96"/>
      <c r="R23" s="96"/>
      <c r="S23" s="96"/>
      <c r="T23" s="96"/>
      <c r="U23" s="95">
        <f>SUM(V23:X23)</f>
        <v>0</v>
      </c>
      <c r="V23" s="57"/>
      <c r="W23" s="57"/>
      <c r="X23" s="79" t="s">
        <v>83</v>
      </c>
      <c r="Y23" s="57"/>
      <c r="Z23" s="57"/>
      <c r="AA23" s="57"/>
      <c r="AB23" s="57"/>
      <c r="AC23" s="57"/>
      <c r="AD23" s="57"/>
      <c r="AE23" s="57"/>
      <c r="AF23" s="57"/>
      <c r="AG23" s="57"/>
      <c r="AH23" s="79" t="s">
        <v>83</v>
      </c>
      <c r="AI23" s="79" t="s">
        <v>83</v>
      </c>
      <c r="AJ23" s="79" t="s">
        <v>83</v>
      </c>
      <c r="AK23" s="79" t="s">
        <v>83</v>
      </c>
      <c r="AL23" s="79" t="s">
        <v>83</v>
      </c>
      <c r="AN23" s="88" t="str">
        <f t="shared" si="2"/>
        <v>11</v>
      </c>
      <c r="AO23" s="89">
        <f aca="true" t="shared" si="5" ref="AO23:AO30">IF($H$8="январь",ROUND(E23-M23,2),IF(E23&gt;=M23,0,ROUND(E23-M23,2)))</f>
        <v>0</v>
      </c>
      <c r="AP23" s="89">
        <f aca="true" t="shared" si="6" ref="AP23:AP30">IF($H$8="январь",ROUND(F23-N23,2),IF(F23&gt;=N23,0,ROUND(F23-N23,2)))</f>
        <v>0</v>
      </c>
      <c r="AQ23" s="89">
        <f aca="true" t="shared" si="7" ref="AQ23:AQ30">IF(H23&gt;G23,G23-H23,0)</f>
        <v>0</v>
      </c>
      <c r="AR23" s="89">
        <f aca="true" t="shared" si="8" ref="AR23:AR30">IF($H$8="январь",ROUND(G23-O23,2),IF(G23&gt;=O23,0,ROUND(G23-O23,2)))</f>
        <v>0</v>
      </c>
      <c r="AS23" s="89">
        <f>IF(OR($H$8="март",$H$8="июнь",$H$8="сентябрь",$H$8="декабрь"),ROUND((G23-I23)-J23-K23-L23,2),0)</f>
        <v>0</v>
      </c>
      <c r="AT23" s="89">
        <f aca="true" t="shared" si="9" ref="AT23:AT30">IF(P23&gt;O23,O23-P23,0)</f>
        <v>0</v>
      </c>
      <c r="AU23" s="89">
        <f aca="true" t="shared" si="10" ref="AU23:AU30">IF(OR(Q23="Х",R23="Х"),"х",IF(Q23&gt;=R23,0,ROUND(Q23-R23,0)))</f>
        <v>0</v>
      </c>
      <c r="AV23" s="89">
        <f aca="true" t="shared" si="11" ref="AV23:AW26">IF(Q23&gt;=S23,0,ROUND(Q23-S23,0))</f>
        <v>0</v>
      </c>
      <c r="AW23" s="89">
        <f t="shared" si="11"/>
        <v>0</v>
      </c>
      <c r="AX23" s="89">
        <f aca="true" t="shared" si="12" ref="AX23:AX30">IF(OR(S23="Х",T23="Х"),"х",IF(S23&gt;=T23,0,ROUND(S23-T23,0)))</f>
        <v>0</v>
      </c>
      <c r="AY23" s="89">
        <f aca="true" t="shared" si="13" ref="AY23:AY30">IF(AG23&gt;U23,U23-AG23,0)</f>
        <v>0</v>
      </c>
      <c r="AZ23" s="89">
        <f aca="true" t="shared" si="14" ref="AZ23:AZ30">IF($H$8="январь",ROUND(W23-Y23,2),IF(W23&gt;=Y23,0,ROUND(W23-Y23,2)))</f>
        <v>0</v>
      </c>
      <c r="BA23" s="89">
        <f aca="true" t="shared" si="15" ref="BA23:BA30">IF(U23&gt;=Z23,0,ROUND(U23-Z23,2))</f>
        <v>0</v>
      </c>
      <c r="BB23" s="89">
        <f aca="true" t="shared" si="16" ref="BB23:BB30">IF(Z23&gt;=AA23+AB23+AC23,0,ROUND(Z23-AA23-AB23-AC23,2))</f>
        <v>0</v>
      </c>
      <c r="BC23" s="92"/>
      <c r="BD23" s="91" t="s">
        <v>127</v>
      </c>
      <c r="BE23" s="104">
        <f aca="true" t="shared" si="17" ref="BE23:BU23">IF(LEN(D28&amp;D29)=LEN(SUBSTITUTE(SUBSTITUTE(D28&amp;D29,"Х",""),"X","")),IF(D28&gt;=D29,0,ROUND(D28-D29,2)),"Х")</f>
        <v>0</v>
      </c>
      <c r="BF23" s="104">
        <f t="shared" si="17"/>
        <v>0</v>
      </c>
      <c r="BG23" s="104">
        <f t="shared" si="17"/>
        <v>0</v>
      </c>
      <c r="BH23" s="104">
        <f t="shared" si="17"/>
        <v>0</v>
      </c>
      <c r="BI23" s="104">
        <f t="shared" si="17"/>
        <v>0</v>
      </c>
      <c r="BJ23" s="104" t="str">
        <f t="shared" si="17"/>
        <v>Х</v>
      </c>
      <c r="BK23" s="104" t="str">
        <f t="shared" si="17"/>
        <v>Х</v>
      </c>
      <c r="BL23" s="104" t="str">
        <f t="shared" si="17"/>
        <v>Х</v>
      </c>
      <c r="BM23" s="104" t="str">
        <f t="shared" si="17"/>
        <v>Х</v>
      </c>
      <c r="BN23" s="104">
        <f t="shared" si="17"/>
        <v>0</v>
      </c>
      <c r="BO23" s="104">
        <f t="shared" si="17"/>
        <v>0</v>
      </c>
      <c r="BP23" s="104">
        <f t="shared" si="17"/>
        <v>0</v>
      </c>
      <c r="BQ23" s="104">
        <f t="shared" si="17"/>
        <v>0</v>
      </c>
      <c r="BR23" s="104" t="str">
        <f t="shared" si="17"/>
        <v>Х</v>
      </c>
      <c r="BS23" s="104">
        <f t="shared" si="17"/>
        <v>0</v>
      </c>
      <c r="BT23" s="104" t="str">
        <f t="shared" si="17"/>
        <v>Х</v>
      </c>
      <c r="BU23" s="104">
        <f t="shared" si="17"/>
        <v>0</v>
      </c>
      <c r="BV23" s="104">
        <f aca="true" t="shared" si="18" ref="BV23:CM23">IF(LEN(U28&amp;U29)=LEN(SUBSTITUTE(SUBSTITUTE(U28&amp;U29,"Х",""),"X","")),IF(U28&gt;=U29,0,ROUND(U28-U29,2)),"Х")</f>
        <v>0</v>
      </c>
      <c r="BW23" s="104">
        <f t="shared" si="18"/>
        <v>0</v>
      </c>
      <c r="BX23" s="104">
        <f t="shared" si="18"/>
        <v>0</v>
      </c>
      <c r="BY23" s="104" t="str">
        <f t="shared" si="18"/>
        <v>Х</v>
      </c>
      <c r="BZ23" s="104">
        <f t="shared" si="18"/>
        <v>0</v>
      </c>
      <c r="CA23" s="104">
        <f t="shared" si="18"/>
        <v>0</v>
      </c>
      <c r="CB23" s="104">
        <f t="shared" si="18"/>
        <v>0</v>
      </c>
      <c r="CC23" s="104">
        <f t="shared" si="18"/>
        <v>0</v>
      </c>
      <c r="CD23" s="104">
        <f t="shared" si="18"/>
        <v>0</v>
      </c>
      <c r="CE23" s="104">
        <f t="shared" si="18"/>
        <v>0</v>
      </c>
      <c r="CF23" s="104">
        <f t="shared" si="18"/>
        <v>0</v>
      </c>
      <c r="CG23" s="104">
        <f t="shared" si="18"/>
        <v>0</v>
      </c>
      <c r="CH23" s="104">
        <f t="shared" si="18"/>
        <v>0</v>
      </c>
      <c r="CI23" s="104" t="str">
        <f t="shared" si="18"/>
        <v>Х</v>
      </c>
      <c r="CJ23" s="104" t="str">
        <f t="shared" si="18"/>
        <v>Х</v>
      </c>
      <c r="CK23" s="104" t="str">
        <f t="shared" si="18"/>
        <v>Х</v>
      </c>
      <c r="CL23" s="104">
        <f t="shared" si="18"/>
        <v>0</v>
      </c>
      <c r="CM23" s="104">
        <f t="shared" si="18"/>
        <v>0</v>
      </c>
      <c r="CN23" s="92"/>
    </row>
    <row r="24" spans="1:92" s="20" customFormat="1" ht="38.25">
      <c r="A24" s="58" t="s">
        <v>84</v>
      </c>
      <c r="B24" s="115"/>
      <c r="C24" s="99" t="s">
        <v>82</v>
      </c>
      <c r="D24" s="56"/>
      <c r="E24" s="57"/>
      <c r="F24" s="57"/>
      <c r="G24" s="57"/>
      <c r="H24" s="56"/>
      <c r="I24" s="79" t="s">
        <v>83</v>
      </c>
      <c r="J24" s="79" t="s">
        <v>83</v>
      </c>
      <c r="K24" s="79" t="s">
        <v>83</v>
      </c>
      <c r="L24" s="79" t="s">
        <v>83</v>
      </c>
      <c r="M24" s="57"/>
      <c r="N24" s="57"/>
      <c r="O24" s="57"/>
      <c r="P24" s="57"/>
      <c r="Q24" s="96"/>
      <c r="R24" s="96"/>
      <c r="S24" s="96"/>
      <c r="T24" s="96"/>
      <c r="U24" s="95">
        <f aca="true" t="shared" si="19" ref="U24:U30">SUM(V24:X24)</f>
        <v>0</v>
      </c>
      <c r="V24" s="57"/>
      <c r="W24" s="57"/>
      <c r="X24" s="79" t="s">
        <v>83</v>
      </c>
      <c r="Y24" s="57"/>
      <c r="Z24" s="57"/>
      <c r="AA24" s="57"/>
      <c r="AB24" s="57"/>
      <c r="AC24" s="57"/>
      <c r="AD24" s="57"/>
      <c r="AE24" s="57"/>
      <c r="AF24" s="57"/>
      <c r="AG24" s="57"/>
      <c r="AH24" s="79" t="s">
        <v>83</v>
      </c>
      <c r="AI24" s="79" t="s">
        <v>83</v>
      </c>
      <c r="AJ24" s="79" t="s">
        <v>83</v>
      </c>
      <c r="AK24" s="79" t="s">
        <v>83</v>
      </c>
      <c r="AL24" s="79" t="s">
        <v>83</v>
      </c>
      <c r="AN24" s="88" t="str">
        <f t="shared" si="2"/>
        <v>12</v>
      </c>
      <c r="AO24" s="89">
        <f t="shared" si="5"/>
        <v>0</v>
      </c>
      <c r="AP24" s="89">
        <f t="shared" si="6"/>
        <v>0</v>
      </c>
      <c r="AQ24" s="89">
        <f t="shared" si="7"/>
        <v>0</v>
      </c>
      <c r="AR24" s="89">
        <f t="shared" si="8"/>
        <v>0</v>
      </c>
      <c r="AS24" s="105" t="s">
        <v>120</v>
      </c>
      <c r="AT24" s="89">
        <f t="shared" si="9"/>
        <v>0</v>
      </c>
      <c r="AU24" s="89">
        <f t="shared" si="10"/>
        <v>0</v>
      </c>
      <c r="AV24" s="89">
        <f t="shared" si="11"/>
        <v>0</v>
      </c>
      <c r="AW24" s="89">
        <f t="shared" si="11"/>
        <v>0</v>
      </c>
      <c r="AX24" s="89">
        <f t="shared" si="12"/>
        <v>0</v>
      </c>
      <c r="AY24" s="89">
        <f t="shared" si="13"/>
        <v>0</v>
      </c>
      <c r="AZ24" s="89">
        <f t="shared" si="14"/>
        <v>0</v>
      </c>
      <c r="BA24" s="89">
        <f t="shared" si="15"/>
        <v>0</v>
      </c>
      <c r="BB24" s="89">
        <f t="shared" si="16"/>
        <v>0</v>
      </c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</row>
    <row r="25" spans="1:92" s="20" customFormat="1" ht="76.5">
      <c r="A25" s="108" t="s">
        <v>85</v>
      </c>
      <c r="B25" s="93" t="s">
        <v>86</v>
      </c>
      <c r="C25" s="59" t="s">
        <v>87</v>
      </c>
      <c r="D25" s="79" t="s">
        <v>83</v>
      </c>
      <c r="E25" s="79" t="s">
        <v>83</v>
      </c>
      <c r="F25" s="57"/>
      <c r="G25" s="57"/>
      <c r="H25" s="56"/>
      <c r="I25" s="56"/>
      <c r="J25" s="56"/>
      <c r="K25" s="56"/>
      <c r="L25" s="56"/>
      <c r="M25" s="79" t="s">
        <v>83</v>
      </c>
      <c r="N25" s="57"/>
      <c r="O25" s="57"/>
      <c r="P25" s="57"/>
      <c r="Q25" s="96"/>
      <c r="R25" s="96"/>
      <c r="S25" s="96"/>
      <c r="T25" s="96"/>
      <c r="U25" s="95">
        <f t="shared" si="19"/>
        <v>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80"/>
      <c r="AI25" s="80"/>
      <c r="AJ25" s="80"/>
      <c r="AK25" s="57"/>
      <c r="AL25" s="57"/>
      <c r="AN25" s="88" t="str">
        <f t="shared" si="2"/>
        <v>13</v>
      </c>
      <c r="AO25" s="105" t="s">
        <v>120</v>
      </c>
      <c r="AP25" s="89">
        <f t="shared" si="6"/>
        <v>0</v>
      </c>
      <c r="AQ25" s="89">
        <f t="shared" si="7"/>
        <v>0</v>
      </c>
      <c r="AR25" s="89">
        <f t="shared" si="8"/>
        <v>0</v>
      </c>
      <c r="AS25" s="89">
        <f>IF(OR($H$8="март",$H$8="июнь",$H$8="сентябрь",$H$8="декабрь"),ROUND((G25-I25)-J25-K25-L25,2),0)</f>
        <v>0</v>
      </c>
      <c r="AT25" s="89">
        <f t="shared" si="9"/>
        <v>0</v>
      </c>
      <c r="AU25" s="89">
        <f t="shared" si="10"/>
        <v>0</v>
      </c>
      <c r="AV25" s="89">
        <f t="shared" si="11"/>
        <v>0</v>
      </c>
      <c r="AW25" s="89">
        <f t="shared" si="11"/>
        <v>0</v>
      </c>
      <c r="AX25" s="89">
        <f t="shared" si="12"/>
        <v>0</v>
      </c>
      <c r="AY25" s="89">
        <f t="shared" si="13"/>
        <v>0</v>
      </c>
      <c r="AZ25" s="89">
        <f t="shared" si="14"/>
        <v>0</v>
      </c>
      <c r="BA25" s="89">
        <f t="shared" si="15"/>
        <v>0</v>
      </c>
      <c r="BB25" s="89">
        <f t="shared" si="16"/>
        <v>0</v>
      </c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</row>
    <row r="26" spans="1:92" s="20" customFormat="1" ht="89.25">
      <c r="A26" s="60" t="s">
        <v>88</v>
      </c>
      <c r="B26" s="93" t="s">
        <v>89</v>
      </c>
      <c r="C26" s="99" t="s">
        <v>90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96"/>
      <c r="R26" s="96"/>
      <c r="S26" s="96"/>
      <c r="T26" s="96"/>
      <c r="U26" s="95">
        <f t="shared" si="19"/>
        <v>0</v>
      </c>
      <c r="V26" s="57"/>
      <c r="W26" s="57"/>
      <c r="X26" s="79" t="s">
        <v>83</v>
      </c>
      <c r="Y26" s="57"/>
      <c r="Z26" s="57"/>
      <c r="AA26" s="57"/>
      <c r="AB26" s="57"/>
      <c r="AC26" s="57"/>
      <c r="AD26" s="57"/>
      <c r="AE26" s="57"/>
      <c r="AF26" s="57"/>
      <c r="AG26" s="57"/>
      <c r="AH26" s="79" t="s">
        <v>83</v>
      </c>
      <c r="AI26" s="79" t="s">
        <v>83</v>
      </c>
      <c r="AJ26" s="79" t="s">
        <v>83</v>
      </c>
      <c r="AK26" s="79" t="s">
        <v>83</v>
      </c>
      <c r="AL26" s="79" t="s">
        <v>83</v>
      </c>
      <c r="AN26" s="88" t="str">
        <f t="shared" si="2"/>
        <v>14</v>
      </c>
      <c r="AO26" s="89">
        <f t="shared" si="5"/>
        <v>0</v>
      </c>
      <c r="AP26" s="89">
        <f t="shared" si="6"/>
        <v>0</v>
      </c>
      <c r="AQ26" s="89">
        <f t="shared" si="7"/>
        <v>0</v>
      </c>
      <c r="AR26" s="89">
        <f t="shared" si="8"/>
        <v>0</v>
      </c>
      <c r="AS26" s="89">
        <f>IF(OR($H$8="март",$H$8="июнь",$H$8="сентябрь",$H$8="декабрь"),ROUND((G26-I26)-J26-K26-L26,2),0)</f>
        <v>0</v>
      </c>
      <c r="AT26" s="89">
        <f t="shared" si="9"/>
        <v>0</v>
      </c>
      <c r="AU26" s="89">
        <f t="shared" si="10"/>
        <v>0</v>
      </c>
      <c r="AV26" s="89">
        <f t="shared" si="11"/>
        <v>0</v>
      </c>
      <c r="AW26" s="89">
        <f t="shared" si="11"/>
        <v>0</v>
      </c>
      <c r="AX26" s="89">
        <f t="shared" si="12"/>
        <v>0</v>
      </c>
      <c r="AY26" s="89">
        <f t="shared" si="13"/>
        <v>0</v>
      </c>
      <c r="AZ26" s="89">
        <f t="shared" si="14"/>
        <v>0</v>
      </c>
      <c r="BA26" s="89">
        <f t="shared" si="15"/>
        <v>0</v>
      </c>
      <c r="BB26" s="89">
        <f t="shared" si="16"/>
        <v>0</v>
      </c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</row>
    <row r="27" spans="1:92" s="20" customFormat="1" ht="76.5">
      <c r="A27" s="100" t="s">
        <v>135</v>
      </c>
      <c r="B27" s="102" t="s">
        <v>83</v>
      </c>
      <c r="C27" s="101" t="s">
        <v>91</v>
      </c>
      <c r="D27" s="107">
        <f>SUM(D28,D30)</f>
        <v>0</v>
      </c>
      <c r="E27" s="107">
        <f>SUM(E28,E30)</f>
        <v>0</v>
      </c>
      <c r="F27" s="107">
        <f>SUM(F28,F30)</f>
        <v>0</v>
      </c>
      <c r="G27" s="107">
        <f>SUM(G28,G30)</f>
        <v>0</v>
      </c>
      <c r="H27" s="107">
        <f>SUM(H28,H30)</f>
        <v>0</v>
      </c>
      <c r="I27" s="102" t="s">
        <v>83</v>
      </c>
      <c r="J27" s="102" t="s">
        <v>83</v>
      </c>
      <c r="K27" s="102" t="s">
        <v>83</v>
      </c>
      <c r="L27" s="102" t="s">
        <v>83</v>
      </c>
      <c r="M27" s="107">
        <f>SUM(M28,M30)</f>
        <v>0</v>
      </c>
      <c r="N27" s="107">
        <f>SUM(N28,N30)</f>
        <v>0</v>
      </c>
      <c r="O27" s="107">
        <f>SUM(O28,O30)</f>
        <v>0</v>
      </c>
      <c r="P27" s="107">
        <f>SUM(P28,P30)</f>
        <v>0</v>
      </c>
      <c r="Q27" s="107">
        <f aca="true" t="shared" si="20" ref="Q27:AL27">SUM(Q28,Q30)</f>
        <v>0</v>
      </c>
      <c r="R27" s="107">
        <f t="shared" si="20"/>
        <v>0</v>
      </c>
      <c r="S27" s="107">
        <f t="shared" si="20"/>
        <v>0</v>
      </c>
      <c r="T27" s="107">
        <f t="shared" si="20"/>
        <v>0</v>
      </c>
      <c r="U27" s="107">
        <f t="shared" si="20"/>
        <v>0</v>
      </c>
      <c r="V27" s="107">
        <f t="shared" si="20"/>
        <v>0</v>
      </c>
      <c r="W27" s="107">
        <f t="shared" si="20"/>
        <v>0</v>
      </c>
      <c r="X27" s="107">
        <f t="shared" si="20"/>
        <v>0</v>
      </c>
      <c r="Y27" s="107">
        <f t="shared" si="20"/>
        <v>0</v>
      </c>
      <c r="Z27" s="107">
        <f t="shared" si="20"/>
        <v>0</v>
      </c>
      <c r="AA27" s="107">
        <f t="shared" si="20"/>
        <v>0</v>
      </c>
      <c r="AB27" s="107">
        <f t="shared" si="20"/>
        <v>0</v>
      </c>
      <c r="AC27" s="107">
        <f t="shared" si="20"/>
        <v>0</v>
      </c>
      <c r="AD27" s="107">
        <f t="shared" si="20"/>
        <v>0</v>
      </c>
      <c r="AE27" s="107">
        <f t="shared" si="20"/>
        <v>0</v>
      </c>
      <c r="AF27" s="107">
        <f t="shared" si="20"/>
        <v>0</v>
      </c>
      <c r="AG27" s="107">
        <f t="shared" si="20"/>
        <v>0</v>
      </c>
      <c r="AH27" s="107">
        <f t="shared" si="20"/>
        <v>0</v>
      </c>
      <c r="AI27" s="107">
        <f t="shared" si="20"/>
        <v>0</v>
      </c>
      <c r="AJ27" s="107">
        <f t="shared" si="20"/>
        <v>0</v>
      </c>
      <c r="AK27" s="107">
        <f t="shared" si="20"/>
        <v>0</v>
      </c>
      <c r="AL27" s="107">
        <f t="shared" si="20"/>
        <v>0</v>
      </c>
      <c r="AN27" s="88" t="str">
        <f t="shared" si="2"/>
        <v>20</v>
      </c>
      <c r="AO27" s="105" t="s">
        <v>120</v>
      </c>
      <c r="AP27" s="105" t="s">
        <v>120</v>
      </c>
      <c r="AQ27" s="105" t="s">
        <v>120</v>
      </c>
      <c r="AR27" s="105" t="s">
        <v>120</v>
      </c>
      <c r="AS27" s="105" t="s">
        <v>120</v>
      </c>
      <c r="AT27" s="105" t="s">
        <v>120</v>
      </c>
      <c r="AU27" s="105" t="s">
        <v>120</v>
      </c>
      <c r="AV27" s="105" t="s">
        <v>120</v>
      </c>
      <c r="AW27" s="105" t="s">
        <v>120</v>
      </c>
      <c r="AX27" s="105" t="s">
        <v>120</v>
      </c>
      <c r="AY27" s="105" t="s">
        <v>120</v>
      </c>
      <c r="AZ27" s="105" t="s">
        <v>120</v>
      </c>
      <c r="BA27" s="105" t="s">
        <v>120</v>
      </c>
      <c r="BB27" s="105" t="s">
        <v>120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</row>
    <row r="28" spans="1:92" s="20" customFormat="1" ht="140.25">
      <c r="A28" s="109" t="s">
        <v>137</v>
      </c>
      <c r="B28" s="114" t="s">
        <v>92</v>
      </c>
      <c r="C28" s="61" t="s">
        <v>104</v>
      </c>
      <c r="D28" s="57"/>
      <c r="E28" s="57"/>
      <c r="F28" s="57"/>
      <c r="G28" s="57"/>
      <c r="H28" s="56"/>
      <c r="I28" s="79" t="s">
        <v>83</v>
      </c>
      <c r="J28" s="79" t="s">
        <v>83</v>
      </c>
      <c r="K28" s="79" t="s">
        <v>83</v>
      </c>
      <c r="L28" s="79" t="s">
        <v>83</v>
      </c>
      <c r="M28" s="57"/>
      <c r="N28" s="57"/>
      <c r="O28" s="57"/>
      <c r="P28" s="57"/>
      <c r="Q28" s="97" t="s">
        <v>83</v>
      </c>
      <c r="R28" s="96"/>
      <c r="S28" s="97" t="s">
        <v>83</v>
      </c>
      <c r="T28" s="96"/>
      <c r="U28" s="95">
        <f t="shared" si="19"/>
        <v>0</v>
      </c>
      <c r="V28" s="57"/>
      <c r="W28" s="57"/>
      <c r="X28" s="79" t="s">
        <v>83</v>
      </c>
      <c r="Y28" s="57"/>
      <c r="Z28" s="57"/>
      <c r="AA28" s="57"/>
      <c r="AB28" s="57"/>
      <c r="AC28" s="57"/>
      <c r="AD28" s="57"/>
      <c r="AE28" s="57"/>
      <c r="AF28" s="57"/>
      <c r="AG28" s="57"/>
      <c r="AH28" s="79" t="s">
        <v>83</v>
      </c>
      <c r="AI28" s="79" t="s">
        <v>83</v>
      </c>
      <c r="AJ28" s="79" t="s">
        <v>83</v>
      </c>
      <c r="AK28" s="57"/>
      <c r="AL28" s="57"/>
      <c r="AN28" s="88" t="str">
        <f t="shared" si="2"/>
        <v>21</v>
      </c>
      <c r="AO28" s="89">
        <f t="shared" si="5"/>
        <v>0</v>
      </c>
      <c r="AP28" s="89">
        <f t="shared" si="6"/>
        <v>0</v>
      </c>
      <c r="AQ28" s="89">
        <f t="shared" si="7"/>
        <v>0</v>
      </c>
      <c r="AR28" s="89">
        <f t="shared" si="8"/>
        <v>0</v>
      </c>
      <c r="AS28" s="105" t="s">
        <v>120</v>
      </c>
      <c r="AT28" s="89">
        <f t="shared" si="9"/>
        <v>0</v>
      </c>
      <c r="AU28" s="89" t="str">
        <f t="shared" si="10"/>
        <v>х</v>
      </c>
      <c r="AV28" s="105" t="s">
        <v>120</v>
      </c>
      <c r="AW28" s="89">
        <f aca="true" t="shared" si="21" ref="AV28:AW30">IF(R28&gt;=T28,0,ROUND(R28-T28,0))</f>
        <v>0</v>
      </c>
      <c r="AX28" s="89" t="str">
        <f t="shared" si="12"/>
        <v>х</v>
      </c>
      <c r="AY28" s="89">
        <f t="shared" si="13"/>
        <v>0</v>
      </c>
      <c r="AZ28" s="89">
        <f t="shared" si="14"/>
        <v>0</v>
      </c>
      <c r="BA28" s="89">
        <f t="shared" si="15"/>
        <v>0</v>
      </c>
      <c r="BB28" s="89">
        <f t="shared" si="16"/>
        <v>0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</row>
    <row r="29" spans="1:92" s="20" customFormat="1" ht="38.25">
      <c r="A29" s="62" t="s">
        <v>84</v>
      </c>
      <c r="B29" s="115"/>
      <c r="C29" s="61" t="s">
        <v>105</v>
      </c>
      <c r="D29" s="57"/>
      <c r="E29" s="57"/>
      <c r="F29" s="57"/>
      <c r="G29" s="57"/>
      <c r="H29" s="56"/>
      <c r="I29" s="79" t="s">
        <v>83</v>
      </c>
      <c r="J29" s="79" t="s">
        <v>83</v>
      </c>
      <c r="K29" s="79" t="s">
        <v>83</v>
      </c>
      <c r="L29" s="79" t="s">
        <v>83</v>
      </c>
      <c r="M29" s="57"/>
      <c r="N29" s="57"/>
      <c r="O29" s="57"/>
      <c r="P29" s="57"/>
      <c r="Q29" s="97" t="s">
        <v>83</v>
      </c>
      <c r="R29" s="96"/>
      <c r="S29" s="97" t="s">
        <v>83</v>
      </c>
      <c r="T29" s="96"/>
      <c r="U29" s="95">
        <f t="shared" si="19"/>
        <v>0</v>
      </c>
      <c r="V29" s="57"/>
      <c r="W29" s="57"/>
      <c r="X29" s="79" t="s">
        <v>83</v>
      </c>
      <c r="Y29" s="57"/>
      <c r="Z29" s="57"/>
      <c r="AA29" s="57"/>
      <c r="AB29" s="57"/>
      <c r="AC29" s="57"/>
      <c r="AD29" s="57"/>
      <c r="AE29" s="57"/>
      <c r="AF29" s="57"/>
      <c r="AG29" s="57"/>
      <c r="AH29" s="79" t="s">
        <v>83</v>
      </c>
      <c r="AI29" s="79" t="s">
        <v>83</v>
      </c>
      <c r="AJ29" s="79" t="s">
        <v>83</v>
      </c>
      <c r="AK29" s="57"/>
      <c r="AL29" s="57"/>
      <c r="AN29" s="88" t="str">
        <f t="shared" si="2"/>
        <v>22</v>
      </c>
      <c r="AO29" s="89">
        <f t="shared" si="5"/>
        <v>0</v>
      </c>
      <c r="AP29" s="89">
        <f t="shared" si="6"/>
        <v>0</v>
      </c>
      <c r="AQ29" s="89">
        <f t="shared" si="7"/>
        <v>0</v>
      </c>
      <c r="AR29" s="89">
        <f t="shared" si="8"/>
        <v>0</v>
      </c>
      <c r="AS29" s="105" t="s">
        <v>120</v>
      </c>
      <c r="AT29" s="89">
        <f t="shared" si="9"/>
        <v>0</v>
      </c>
      <c r="AU29" s="89" t="str">
        <f t="shared" si="10"/>
        <v>х</v>
      </c>
      <c r="AV29" s="105" t="s">
        <v>120</v>
      </c>
      <c r="AW29" s="89">
        <f t="shared" si="21"/>
        <v>0</v>
      </c>
      <c r="AX29" s="89" t="str">
        <f t="shared" si="12"/>
        <v>х</v>
      </c>
      <c r="AY29" s="89">
        <f t="shared" si="13"/>
        <v>0</v>
      </c>
      <c r="AZ29" s="89">
        <f t="shared" si="14"/>
        <v>0</v>
      </c>
      <c r="BA29" s="89">
        <f t="shared" si="15"/>
        <v>0</v>
      </c>
      <c r="BB29" s="89">
        <f t="shared" si="16"/>
        <v>0</v>
      </c>
      <c r="BC29" s="92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92"/>
    </row>
    <row r="30" spans="1:92" s="20" customFormat="1" ht="89.25">
      <c r="A30" s="110" t="s">
        <v>124</v>
      </c>
      <c r="B30" s="93" t="s">
        <v>94</v>
      </c>
      <c r="C30" s="63" t="s">
        <v>93</v>
      </c>
      <c r="D30" s="57"/>
      <c r="E30" s="57"/>
      <c r="F30" s="57"/>
      <c r="G30" s="57"/>
      <c r="H30" s="56"/>
      <c r="I30" s="79" t="s">
        <v>83</v>
      </c>
      <c r="J30" s="79" t="s">
        <v>83</v>
      </c>
      <c r="K30" s="79" t="s">
        <v>83</v>
      </c>
      <c r="L30" s="79" t="s">
        <v>83</v>
      </c>
      <c r="M30" s="57"/>
      <c r="N30" s="57"/>
      <c r="O30" s="57"/>
      <c r="P30" s="57"/>
      <c r="Q30" s="98"/>
      <c r="R30" s="96"/>
      <c r="S30" s="98"/>
      <c r="T30" s="96"/>
      <c r="U30" s="95">
        <f t="shared" si="19"/>
        <v>0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80"/>
      <c r="AI30" s="80"/>
      <c r="AJ30" s="80"/>
      <c r="AK30" s="57"/>
      <c r="AL30" s="57"/>
      <c r="AN30" s="88" t="str">
        <f t="shared" si="2"/>
        <v>23</v>
      </c>
      <c r="AO30" s="89">
        <f t="shared" si="5"/>
        <v>0</v>
      </c>
      <c r="AP30" s="89">
        <f t="shared" si="6"/>
        <v>0</v>
      </c>
      <c r="AQ30" s="89">
        <f t="shared" si="7"/>
        <v>0</v>
      </c>
      <c r="AR30" s="89">
        <f t="shared" si="8"/>
        <v>0</v>
      </c>
      <c r="AS30" s="105" t="s">
        <v>120</v>
      </c>
      <c r="AT30" s="89">
        <f t="shared" si="9"/>
        <v>0</v>
      </c>
      <c r="AU30" s="89">
        <f t="shared" si="10"/>
        <v>0</v>
      </c>
      <c r="AV30" s="89">
        <f t="shared" si="21"/>
        <v>0</v>
      </c>
      <c r="AW30" s="89">
        <f t="shared" si="21"/>
        <v>0</v>
      </c>
      <c r="AX30" s="89">
        <f t="shared" si="12"/>
        <v>0</v>
      </c>
      <c r="AY30" s="89">
        <f t="shared" si="13"/>
        <v>0</v>
      </c>
      <c r="AZ30" s="89">
        <f t="shared" si="14"/>
        <v>0</v>
      </c>
      <c r="BA30" s="89">
        <f t="shared" si="15"/>
        <v>0</v>
      </c>
      <c r="BB30" s="89">
        <f t="shared" si="16"/>
        <v>0</v>
      </c>
      <c r="BC30" s="92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92"/>
    </row>
    <row r="31" spans="1:50" ht="12.75">
      <c r="A31" s="24"/>
      <c r="B31" s="25"/>
      <c r="C31" s="21"/>
      <c r="D31" s="22"/>
      <c r="E31" s="22"/>
      <c r="F31" s="23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</row>
    <row r="32" spans="7:91" ht="12.75">
      <c r="G32" s="26"/>
      <c r="AD32" s="158" t="s">
        <v>0</v>
      </c>
      <c r="AE32" s="158"/>
      <c r="AF32" s="143"/>
      <c r="AG32" s="143"/>
      <c r="AH32" s="143"/>
      <c r="AI32" s="67"/>
      <c r="AJ32" s="164"/>
      <c r="AK32" s="164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</row>
    <row r="33" spans="7:50" ht="12.75">
      <c r="G33" s="26"/>
      <c r="AD33" s="66"/>
      <c r="AE33" s="67"/>
      <c r="AF33" s="144" t="s">
        <v>36</v>
      </c>
      <c r="AG33" s="144"/>
      <c r="AH33" s="144"/>
      <c r="AI33" s="67"/>
      <c r="AJ33" s="165" t="s">
        <v>4</v>
      </c>
      <c r="AK33" s="165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</row>
    <row r="34" spans="30:91" s="47" customFormat="1" ht="12.75">
      <c r="AD34" s="68"/>
      <c r="AE34" s="69"/>
      <c r="AF34" s="70"/>
      <c r="AG34" s="70"/>
      <c r="AH34" s="70"/>
      <c r="AI34" s="69"/>
      <c r="AJ34" s="71"/>
      <c r="AK34" s="69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7:50" ht="39" customHeight="1">
      <c r="G35" s="26"/>
      <c r="AD35" s="157" t="s">
        <v>34</v>
      </c>
      <c r="AE35" s="157"/>
      <c r="AF35" s="141"/>
      <c r="AG35" s="141"/>
      <c r="AH35" s="141"/>
      <c r="AI35" s="141"/>
      <c r="AJ35" s="164"/>
      <c r="AK35" s="164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</row>
    <row r="36" spans="7:50" ht="27" customHeight="1">
      <c r="G36" s="26"/>
      <c r="AD36" s="67"/>
      <c r="AE36" s="67"/>
      <c r="AF36" s="142" t="s">
        <v>37</v>
      </c>
      <c r="AG36" s="142"/>
      <c r="AH36" s="142" t="s">
        <v>40</v>
      </c>
      <c r="AI36" s="142"/>
      <c r="AJ36" s="142" t="s">
        <v>4</v>
      </c>
      <c r="AK36" s="14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</row>
    <row r="37" spans="7:50" ht="21" customHeight="1">
      <c r="G37" s="26"/>
      <c r="AD37" s="72"/>
      <c r="AE37" s="67"/>
      <c r="AF37" s="164"/>
      <c r="AG37" s="164"/>
      <c r="AH37" s="164"/>
      <c r="AI37" s="73"/>
      <c r="AJ37" s="149"/>
      <c r="AK37" s="149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</row>
    <row r="38" spans="7:50" ht="15">
      <c r="G38" s="26"/>
      <c r="AD38" s="67"/>
      <c r="AE38" s="67"/>
      <c r="AF38" s="142" t="s">
        <v>106</v>
      </c>
      <c r="AG38" s="142"/>
      <c r="AH38" s="142"/>
      <c r="AI38" s="73"/>
      <c r="AJ38" s="142" t="s">
        <v>5</v>
      </c>
      <c r="AK38" s="14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</row>
    <row r="39" spans="1:50" ht="13.5">
      <c r="A39" s="27"/>
      <c r="B39" s="27"/>
      <c r="C39" s="28"/>
      <c r="D39" s="28"/>
      <c r="E39" s="28"/>
      <c r="F39" s="28"/>
      <c r="H39" s="4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</row>
    <row r="40" spans="1:50" ht="13.5">
      <c r="A40" s="27"/>
      <c r="B40" s="27"/>
      <c r="C40" s="28"/>
      <c r="D40" s="28"/>
      <c r="E40" s="28"/>
      <c r="F40" s="28"/>
      <c r="H40" s="4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</row>
    <row r="41" spans="1:50" ht="12.75">
      <c r="A41" s="27"/>
      <c r="B41" s="27"/>
      <c r="C41" s="28"/>
      <c r="D41" s="28"/>
      <c r="E41" s="28"/>
      <c r="F41" s="28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</row>
    <row r="42" spans="1:50" ht="12.75">
      <c r="A42" s="27"/>
      <c r="B42" s="27"/>
      <c r="C42" s="28"/>
      <c r="D42" s="28"/>
      <c r="E42" s="28"/>
      <c r="F42" s="28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12.75">
      <c r="A43" s="27"/>
      <c r="B43" s="27"/>
      <c r="C43" s="28"/>
      <c r="D43" s="28"/>
      <c r="E43" s="28"/>
      <c r="F43" s="28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</row>
    <row r="44" spans="1:50" ht="12.75">
      <c r="A44" s="27"/>
      <c r="B44" s="27"/>
      <c r="C44" s="28"/>
      <c r="D44" s="28"/>
      <c r="E44" s="28"/>
      <c r="F44" s="28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</row>
    <row r="45" spans="1:6" ht="12.75">
      <c r="A45" s="27"/>
      <c r="B45" s="27"/>
      <c r="C45" s="28"/>
      <c r="D45" s="28"/>
      <c r="E45" s="28"/>
      <c r="F45" s="28"/>
    </row>
    <row r="46" spans="1:6" ht="12.75">
      <c r="A46" s="30"/>
      <c r="B46" s="30"/>
      <c r="C46" s="31"/>
      <c r="D46" s="31"/>
      <c r="E46" s="31"/>
      <c r="F46" s="32"/>
    </row>
    <row r="47" spans="1:6" ht="12.75">
      <c r="A47" s="27"/>
      <c r="B47" s="27"/>
      <c r="C47" s="33"/>
      <c r="D47" s="33"/>
      <c r="E47" s="33"/>
      <c r="F47" s="34"/>
    </row>
    <row r="48" spans="1:6" ht="12.75">
      <c r="A48" s="27"/>
      <c r="B48" s="27"/>
      <c r="C48" s="33"/>
      <c r="D48" s="33"/>
      <c r="E48" s="33"/>
      <c r="F48" s="34"/>
    </row>
    <row r="49" spans="1:6" ht="12.75">
      <c r="A49" s="27"/>
      <c r="B49" s="27"/>
      <c r="C49" s="33"/>
      <c r="D49" s="33"/>
      <c r="E49" s="33"/>
      <c r="F49" s="34"/>
    </row>
    <row r="50" spans="1:6" ht="12.75">
      <c r="A50" s="35"/>
      <c r="B50" s="35"/>
      <c r="C50" s="33"/>
      <c r="D50" s="33"/>
      <c r="E50" s="33"/>
      <c r="F50" s="34"/>
    </row>
    <row r="51" spans="1:6" ht="12.75">
      <c r="A51" s="35"/>
      <c r="B51" s="35"/>
      <c r="C51" s="36"/>
      <c r="D51" s="36"/>
      <c r="E51" s="36"/>
      <c r="F51" s="36"/>
    </row>
    <row r="52" spans="1:6" ht="12.75">
      <c r="A52" s="27"/>
      <c r="B52" s="27"/>
      <c r="C52" s="28"/>
      <c r="D52" s="28"/>
      <c r="E52" s="28"/>
      <c r="F52" s="28"/>
    </row>
    <row r="53" spans="1:6" ht="12.75">
      <c r="A53" s="29"/>
      <c r="B53" s="29"/>
      <c r="C53" s="29"/>
      <c r="D53" s="29"/>
      <c r="E53" s="29"/>
      <c r="F53" s="29"/>
    </row>
    <row r="150" ht="12.75"/>
    <row r="151" ht="12.75"/>
    <row r="152" ht="12.75"/>
    <row r="153" ht="12.75"/>
    <row r="154" ht="12.75"/>
  </sheetData>
  <sheetProtection/>
  <mergeCells count="88">
    <mergeCell ref="AF38:AH38"/>
    <mergeCell ref="F12:K12"/>
    <mergeCell ref="F13:K13"/>
    <mergeCell ref="AF37:AH37"/>
    <mergeCell ref="L5:M5"/>
    <mergeCell ref="F9:K9"/>
    <mergeCell ref="E15:L16"/>
    <mergeCell ref="E17:E20"/>
    <mergeCell ref="F17:F20"/>
    <mergeCell ref="T17:T20"/>
    <mergeCell ref="L3:M3"/>
    <mergeCell ref="L4:M4"/>
    <mergeCell ref="AJ32:AK32"/>
    <mergeCell ref="AJ33:AK33"/>
    <mergeCell ref="AJ35:AK35"/>
    <mergeCell ref="AJ36:AK36"/>
    <mergeCell ref="S15:T16"/>
    <mergeCell ref="R17:R20"/>
    <mergeCell ref="S17:S20"/>
    <mergeCell ref="AI19:AI20"/>
    <mergeCell ref="AJ37:AK37"/>
    <mergeCell ref="AJ38:AK38"/>
    <mergeCell ref="F10:K10"/>
    <mergeCell ref="A15:A20"/>
    <mergeCell ref="B15:B20"/>
    <mergeCell ref="C15:C20"/>
    <mergeCell ref="D15:D20"/>
    <mergeCell ref="AD35:AE35"/>
    <mergeCell ref="AD32:AE32"/>
    <mergeCell ref="F11:K11"/>
    <mergeCell ref="AK18:AK20"/>
    <mergeCell ref="AL18:AL20"/>
    <mergeCell ref="AG16:AG20"/>
    <mergeCell ref="AD16:AF16"/>
    <mergeCell ref="AF17:AF20"/>
    <mergeCell ref="AJ18:AJ20"/>
    <mergeCell ref="AH35:AI35"/>
    <mergeCell ref="AF35:AG35"/>
    <mergeCell ref="AH36:AI36"/>
    <mergeCell ref="AF36:AG36"/>
    <mergeCell ref="AF32:AH32"/>
    <mergeCell ref="AF33:AH33"/>
    <mergeCell ref="M15:P16"/>
    <mergeCell ref="P17:P20"/>
    <mergeCell ref="AB17:AB20"/>
    <mergeCell ref="AC17:AC20"/>
    <mergeCell ref="D3:K3"/>
    <mergeCell ref="D4:K4"/>
    <mergeCell ref="D5:K5"/>
    <mergeCell ref="D7:M7"/>
    <mergeCell ref="Q15:R16"/>
    <mergeCell ref="U15:AG15"/>
    <mergeCell ref="L19:L20"/>
    <mergeCell ref="U16:U20"/>
    <mergeCell ref="V16:Y16"/>
    <mergeCell ref="Z16:Z20"/>
    <mergeCell ref="AA16:AC16"/>
    <mergeCell ref="V17:V20"/>
    <mergeCell ref="W17:W20"/>
    <mergeCell ref="X17:X20"/>
    <mergeCell ref="AA17:AA20"/>
    <mergeCell ref="Y17:Y20"/>
    <mergeCell ref="K19:K20"/>
    <mergeCell ref="AD17:AD20"/>
    <mergeCell ref="AE17:AE20"/>
    <mergeCell ref="Q17:Q20"/>
    <mergeCell ref="G17:G20"/>
    <mergeCell ref="H17:H20"/>
    <mergeCell ref="I17:L17"/>
    <mergeCell ref="M17:M20"/>
    <mergeCell ref="N17:N20"/>
    <mergeCell ref="O17:O20"/>
    <mergeCell ref="B23:B24"/>
    <mergeCell ref="B28:B29"/>
    <mergeCell ref="AH15:AL16"/>
    <mergeCell ref="AK17:AL17"/>
    <mergeCell ref="AH17:AJ17"/>
    <mergeCell ref="AH18:AI18"/>
    <mergeCell ref="AH19:AH20"/>
    <mergeCell ref="I18:I20"/>
    <mergeCell ref="J18:L18"/>
    <mergeCell ref="J19:J20"/>
    <mergeCell ref="BD19:CM19"/>
    <mergeCell ref="AN20:AN21"/>
    <mergeCell ref="AO20:BB20"/>
    <mergeCell ref="BD20:BD21"/>
    <mergeCell ref="BE20:CM20"/>
    <mergeCell ref="AN19:BB19"/>
  </mergeCells>
  <conditionalFormatting sqref="H8:I8 F10:K10 F12:K12">
    <cfRule type="containsBlanks" priority="1" dxfId="0" stopIfTrue="1">
      <formula>LEN(TRIM(F8))=0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F10:K10"/>
    <dataValidation allowBlank="1" prompt="Выберите или введите наименование лесничества" sqref="F12:K12"/>
    <dataValidation errorStyle="information" type="list" allowBlank="1" showInputMessage="1" showErrorMessage="1" prompt="Выберите год" errorTitle="ОШИБКА!" error="Воспользуйтесь выпадающим списком" sqref="I8">
      <formula1>"2024,2025,2026"</formula1>
    </dataValidation>
    <dataValidation type="list" allowBlank="1" showInputMessage="1" showErrorMessage="1" prompt="выберите месяц" errorTitle="ОШИБКА!" error="Воспользуйтесь выпадающим списком" sqref="H8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968503937007874"/>
  <pageSetup horizontalDpi="600" verticalDpi="600" orientation="landscape" paperSize="9" scale="60" r:id="rId4"/>
  <headerFooter scaleWithDoc="0" alignWithMargins="0">
    <oddFooter>&amp;C&amp;P</oddFooter>
  </headerFooter>
  <rowBreaks count="1" manualBreakCount="1">
    <brk id="26" max="3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9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5" customWidth="1"/>
    <col min="2" max="2" width="13.28125" style="15" customWidth="1"/>
    <col min="3" max="18" width="8.57421875" style="15" customWidth="1"/>
    <col min="19" max="16384" width="9.140625" style="15" customWidth="1"/>
  </cols>
  <sheetData>
    <row r="1" spans="1:18" ht="27" customHeight="1">
      <c r="A1" s="171" t="s">
        <v>20</v>
      </c>
      <c r="B1" s="43" t="s">
        <v>21</v>
      </c>
      <c r="C1" s="171" t="s">
        <v>22</v>
      </c>
      <c r="D1" s="171"/>
      <c r="E1" s="171" t="s">
        <v>23</v>
      </c>
      <c r="F1" s="171"/>
      <c r="G1" s="171" t="s">
        <v>24</v>
      </c>
      <c r="H1" s="171"/>
      <c r="I1" s="171" t="s">
        <v>25</v>
      </c>
      <c r="J1" s="171"/>
      <c r="K1" s="171" t="s">
        <v>26</v>
      </c>
      <c r="L1" s="171"/>
      <c r="M1" s="171" t="s">
        <v>27</v>
      </c>
      <c r="N1" s="171"/>
      <c r="O1" s="171" t="s">
        <v>28</v>
      </c>
      <c r="P1" s="171"/>
      <c r="Q1" s="171" t="s">
        <v>29</v>
      </c>
      <c r="R1" s="171"/>
    </row>
    <row r="2" spans="1:18" ht="12.75">
      <c r="A2" s="171"/>
      <c r="B2" s="43" t="s">
        <v>30</v>
      </c>
      <c r="C2" s="43" t="s">
        <v>31</v>
      </c>
      <c r="D2" s="43" t="s">
        <v>32</v>
      </c>
      <c r="E2" s="43" t="s">
        <v>31</v>
      </c>
      <c r="F2" s="43" t="s">
        <v>32</v>
      </c>
      <c r="G2" s="43" t="s">
        <v>31</v>
      </c>
      <c r="H2" s="43" t="s">
        <v>32</v>
      </c>
      <c r="I2" s="43" t="s">
        <v>31</v>
      </c>
      <c r="J2" s="43" t="s">
        <v>32</v>
      </c>
      <c r="K2" s="43" t="s">
        <v>31</v>
      </c>
      <c r="L2" s="43" t="s">
        <v>32</v>
      </c>
      <c r="M2" s="43" t="s">
        <v>31</v>
      </c>
      <c r="N2" s="43" t="s">
        <v>32</v>
      </c>
      <c r="O2" s="43" t="s">
        <v>31</v>
      </c>
      <c r="P2" s="43" t="s">
        <v>32</v>
      </c>
      <c r="Q2" s="43" t="s">
        <v>31</v>
      </c>
      <c r="R2" s="43" t="s">
        <v>32</v>
      </c>
    </row>
    <row r="3" spans="1:18" ht="12.75">
      <c r="A3" s="44" t="s">
        <v>109</v>
      </c>
      <c r="B3" s="45">
        <v>1</v>
      </c>
      <c r="C3" s="46"/>
      <c r="D3" s="46"/>
      <c r="E3" s="46">
        <v>10</v>
      </c>
      <c r="F3" s="46">
        <v>6</v>
      </c>
      <c r="G3" s="46"/>
      <c r="H3" s="46"/>
      <c r="I3" s="46">
        <v>1</v>
      </c>
      <c r="J3" s="46">
        <v>3</v>
      </c>
      <c r="K3" s="46">
        <v>12</v>
      </c>
      <c r="L3" s="46">
        <v>6</v>
      </c>
      <c r="M3" s="46">
        <v>1</v>
      </c>
      <c r="N3" s="46">
        <v>4</v>
      </c>
      <c r="O3" s="46"/>
      <c r="P3" s="46"/>
      <c r="Q3" s="46"/>
      <c r="R3" s="46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14.57421875" style="5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81" width="4.00390625" style="49" customWidth="1"/>
    <col min="82" max="16384" width="9.140625" style="7" customWidth="1"/>
  </cols>
  <sheetData>
    <row r="1" spans="1:81" s="4" customFormat="1" ht="51.75" customHeight="1">
      <c r="A1" s="1" t="s">
        <v>6</v>
      </c>
      <c r="B1" s="1" t="s">
        <v>7</v>
      </c>
      <c r="C1" s="1" t="s">
        <v>8</v>
      </c>
      <c r="D1" s="2" t="s">
        <v>19</v>
      </c>
      <c r="E1" s="172" t="s">
        <v>9</v>
      </c>
      <c r="F1" s="172"/>
      <c r="G1" s="172" t="s">
        <v>10</v>
      </c>
      <c r="H1" s="172"/>
      <c r="I1" s="172" t="s">
        <v>11</v>
      </c>
      <c r="J1" s="172"/>
      <c r="K1" s="3" t="s">
        <v>12</v>
      </c>
      <c r="L1" s="42" t="s">
        <v>13</v>
      </c>
      <c r="M1" s="48" t="s">
        <v>14</v>
      </c>
      <c r="N1" s="48" t="s">
        <v>15</v>
      </c>
      <c r="O1" s="48" t="s">
        <v>16</v>
      </c>
      <c r="P1" s="48" t="s">
        <v>15</v>
      </c>
      <c r="Q1" s="42" t="s">
        <v>13</v>
      </c>
      <c r="R1" s="48" t="s">
        <v>14</v>
      </c>
      <c r="S1" s="48" t="s">
        <v>15</v>
      </c>
      <c r="T1" s="48" t="s">
        <v>16</v>
      </c>
      <c r="U1" s="48" t="s">
        <v>15</v>
      </c>
      <c r="V1" s="42" t="s">
        <v>13</v>
      </c>
      <c r="W1" s="48" t="s">
        <v>14</v>
      </c>
      <c r="X1" s="48" t="s">
        <v>15</v>
      </c>
      <c r="Y1" s="48" t="s">
        <v>16</v>
      </c>
      <c r="Z1" s="48" t="s">
        <v>15</v>
      </c>
      <c r="AA1" s="42" t="s">
        <v>13</v>
      </c>
      <c r="AB1" s="48" t="s">
        <v>14</v>
      </c>
      <c r="AC1" s="48" t="s">
        <v>15</v>
      </c>
      <c r="AD1" s="48" t="s">
        <v>16</v>
      </c>
      <c r="AE1" s="48" t="s">
        <v>15</v>
      </c>
      <c r="AF1" s="42" t="s">
        <v>13</v>
      </c>
      <c r="AG1" s="48" t="s">
        <v>14</v>
      </c>
      <c r="AH1" s="48" t="s">
        <v>15</v>
      </c>
      <c r="AI1" s="48" t="s">
        <v>16</v>
      </c>
      <c r="AJ1" s="48" t="s">
        <v>15</v>
      </c>
      <c r="AK1" s="42" t="s">
        <v>13</v>
      </c>
      <c r="AL1" s="48" t="s">
        <v>14</v>
      </c>
      <c r="AM1" s="48" t="s">
        <v>15</v>
      </c>
      <c r="AN1" s="48" t="s">
        <v>16</v>
      </c>
      <c r="AO1" s="48" t="s">
        <v>15</v>
      </c>
      <c r="AP1" s="42" t="s">
        <v>13</v>
      </c>
      <c r="AQ1" s="48" t="s">
        <v>14</v>
      </c>
      <c r="AR1" s="48" t="s">
        <v>15</v>
      </c>
      <c r="AS1" s="48" t="s">
        <v>16</v>
      </c>
      <c r="AT1" s="48" t="s">
        <v>15</v>
      </c>
      <c r="AU1" s="42" t="s">
        <v>13</v>
      </c>
      <c r="AV1" s="48" t="s">
        <v>14</v>
      </c>
      <c r="AW1" s="48" t="s">
        <v>15</v>
      </c>
      <c r="AX1" s="48" t="s">
        <v>16</v>
      </c>
      <c r="AY1" s="48" t="s">
        <v>15</v>
      </c>
      <c r="AZ1" s="42" t="s">
        <v>13</v>
      </c>
      <c r="BA1" s="48" t="s">
        <v>14</v>
      </c>
      <c r="BB1" s="48" t="s">
        <v>15</v>
      </c>
      <c r="BC1" s="48" t="s">
        <v>16</v>
      </c>
      <c r="BD1" s="48" t="s">
        <v>15</v>
      </c>
      <c r="BE1" s="42" t="s">
        <v>13</v>
      </c>
      <c r="BF1" s="48" t="s">
        <v>14</v>
      </c>
      <c r="BG1" s="48" t="s">
        <v>15</v>
      </c>
      <c r="BH1" s="48" t="s">
        <v>16</v>
      </c>
      <c r="BI1" s="48" t="s">
        <v>15</v>
      </c>
      <c r="BJ1" s="42" t="s">
        <v>13</v>
      </c>
      <c r="BK1" s="48" t="s">
        <v>14</v>
      </c>
      <c r="BL1" s="48" t="s">
        <v>15</v>
      </c>
      <c r="BM1" s="48" t="s">
        <v>16</v>
      </c>
      <c r="BN1" s="48" t="s">
        <v>15</v>
      </c>
      <c r="BO1" s="42" t="s">
        <v>13</v>
      </c>
      <c r="BP1" s="48" t="s">
        <v>14</v>
      </c>
      <c r="BQ1" s="48" t="s">
        <v>15</v>
      </c>
      <c r="BR1" s="48" t="s">
        <v>16</v>
      </c>
      <c r="BS1" s="48" t="s">
        <v>15</v>
      </c>
      <c r="BT1" s="42" t="s">
        <v>13</v>
      </c>
      <c r="BU1" s="48" t="s">
        <v>14</v>
      </c>
      <c r="BV1" s="48" t="s">
        <v>15</v>
      </c>
      <c r="BW1" s="48" t="s">
        <v>16</v>
      </c>
      <c r="BX1" s="48" t="s">
        <v>15</v>
      </c>
      <c r="BY1" s="42" t="s">
        <v>13</v>
      </c>
      <c r="BZ1" s="48" t="s">
        <v>14</v>
      </c>
      <c r="CA1" s="48" t="s">
        <v>15</v>
      </c>
      <c r="CB1" s="48" t="s">
        <v>16</v>
      </c>
      <c r="CC1" s="48" t="s">
        <v>15</v>
      </c>
    </row>
    <row r="2" spans="1:20" ht="12">
      <c r="A2" s="81" t="s">
        <v>42</v>
      </c>
      <c r="B2" s="82" t="s">
        <v>109</v>
      </c>
      <c r="C2" s="82" t="s">
        <v>109</v>
      </c>
      <c r="D2" s="83">
        <v>7</v>
      </c>
      <c r="E2" s="84">
        <v>3</v>
      </c>
      <c r="F2" s="84">
        <v>1</v>
      </c>
      <c r="G2" s="84">
        <v>1</v>
      </c>
      <c r="H2" s="84">
        <v>1</v>
      </c>
      <c r="I2" s="84"/>
      <c r="J2" s="84"/>
      <c r="K2" s="84">
        <v>1</v>
      </c>
      <c r="L2" s="85">
        <v>1</v>
      </c>
      <c r="M2" s="85">
        <v>4</v>
      </c>
      <c r="N2" s="85">
        <v>22</v>
      </c>
      <c r="O2" s="85">
        <v>38</v>
      </c>
      <c r="P2" s="85">
        <v>30</v>
      </c>
      <c r="Q2" s="86"/>
      <c r="R2" s="86"/>
      <c r="S2" s="86"/>
      <c r="T2" s="86"/>
    </row>
    <row r="5" ht="12">
      <c r="A5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2" sqref="B2"/>
      <selection pane="bottomLeft" activeCell="B2" sqref="B2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2" sqref="B2"/>
      <selection pane="bottomLeft" activeCell="B2" sqref="B2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17</v>
      </c>
      <c r="B1" s="13">
        <v>10</v>
      </c>
    </row>
    <row r="2" spans="1:2" ht="25.5">
      <c r="A2" s="12" t="s">
        <v>18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Карелкина Алевтина Юрьевна</cp:lastModifiedBy>
  <cp:lastPrinted>2024-02-13T08:28:24Z</cp:lastPrinted>
  <dcterms:created xsi:type="dcterms:W3CDTF">2006-09-28T05:33:49Z</dcterms:created>
  <dcterms:modified xsi:type="dcterms:W3CDTF">2024-04-08T11:41:39Z</dcterms:modified>
  <cp:category/>
  <cp:version/>
  <cp:contentType/>
  <cp:contentStatus/>
</cp:coreProperties>
</file>